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120" windowWidth="8190" windowHeight="12675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Sheet'!$Z$11:$DP$42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<sst xmlns="http://schemas.openxmlformats.org/spreadsheetml/2006/main" count="227" uniqueCount="90">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</sst>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15" fillId="2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6" fillId="3" borderId="0" xfId="0" applyNumberFormat="1" applyFont="1" applyFill="1" applyBorder="1" applyAlignment="1" applyProtection="1">
      <alignment horizontal="centerContinuous"/>
      <protection/>
    </xf>
    <xf numFmtId="174" fontId="7" fillId="3" borderId="0" xfId="0" applyNumberFormat="1" applyFont="1" applyFill="1" applyBorder="1" applyAlignment="1" applyProtection="1">
      <alignment horizontal="centerContinuous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2" borderId="3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 horizontal="right"/>
      <protection/>
    </xf>
    <xf numFmtId="14" fontId="6" fillId="2" borderId="3" xfId="0" applyNumberFormat="1" applyFont="1" applyFill="1" applyBorder="1" applyAlignment="1" applyProtection="1">
      <alignment horizontal="left"/>
      <protection locked="0"/>
    </xf>
    <xf numFmtId="14" fontId="6" fillId="2" borderId="3" xfId="0" applyNumberFormat="1" applyFont="1" applyFill="1" applyBorder="1" applyAlignment="1" applyProtection="1">
      <alignment horizontal="left"/>
      <protection/>
    </xf>
    <xf numFmtId="14" fontId="6" fillId="2" borderId="4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20" fontId="6" fillId="2" borderId="0" xfId="0" applyNumberFormat="1" applyFont="1" applyFill="1" applyBorder="1" applyAlignment="1" applyProtection="1">
      <alignment horizontal="left"/>
      <protection/>
    </xf>
    <xf numFmtId="15" fontId="7" fillId="2" borderId="0" xfId="0" applyNumberFormat="1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 locked="0"/>
    </xf>
    <xf numFmtId="49" fontId="0" fillId="3" borderId="0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73" fontId="0" fillId="3" borderId="0" xfId="0" applyNumberFormat="1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72" fontId="7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right"/>
      <protection/>
    </xf>
    <xf numFmtId="0" fontId="6" fillId="3" borderId="0" xfId="0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 applyProtection="1">
      <alignment/>
      <protection/>
    </xf>
    <xf numFmtId="0" fontId="12" fillId="3" borderId="7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horizontal="left"/>
      <protection/>
    </xf>
    <xf numFmtId="0" fontId="10" fillId="3" borderId="9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right"/>
      <protection/>
    </xf>
    <xf numFmtId="0" fontId="12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0" fillId="3" borderId="1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 horizontal="right" textRotation="90" wrapText="1"/>
      <protection/>
    </xf>
    <xf numFmtId="0" fontId="1" fillId="3" borderId="11" xfId="0" applyFont="1" applyFill="1" applyBorder="1" applyAlignment="1" applyProtection="1">
      <alignment horizontal="center" textRotation="90" wrapText="1"/>
      <protection/>
    </xf>
    <xf numFmtId="0" fontId="1" fillId="3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3" borderId="11" xfId="0" applyFont="1" applyFill="1" applyBorder="1" applyAlignment="1" applyProtection="1">
      <alignment horizontal="center" textRotation="90"/>
      <protection/>
    </xf>
    <xf numFmtId="0" fontId="1" fillId="3" borderId="13" xfId="0" applyFont="1" applyFill="1" applyBorder="1" applyAlignment="1" applyProtection="1">
      <alignment horizontal="center" textRotation="90" wrapText="1"/>
      <protection/>
    </xf>
    <xf numFmtId="0" fontId="11" fillId="3" borderId="12" xfId="0" applyFont="1" applyFill="1" applyBorder="1" applyAlignment="1" applyProtection="1">
      <alignment horizontal="center" textRotation="90" wrapText="1"/>
      <protection/>
    </xf>
    <xf numFmtId="0" fontId="11" fillId="3" borderId="11" xfId="0" applyFont="1" applyFill="1" applyBorder="1" applyAlignment="1" applyProtection="1">
      <alignment horizontal="center" textRotation="90" wrapText="1"/>
      <protection/>
    </xf>
    <xf numFmtId="0" fontId="8" fillId="3" borderId="13" xfId="0" applyFont="1" applyFill="1" applyBorder="1" applyAlignment="1" applyProtection="1">
      <alignment horizontal="center" textRotation="90" wrapText="1"/>
      <protection/>
    </xf>
    <xf numFmtId="0" fontId="1" fillId="3" borderId="13" xfId="0" applyFont="1" applyFill="1" applyBorder="1" applyAlignment="1" applyProtection="1">
      <alignment horizontal="center" textRotation="90"/>
      <protection/>
    </xf>
    <xf numFmtId="0" fontId="11" fillId="3" borderId="13" xfId="0" applyFont="1" applyFill="1" applyBorder="1" applyAlignment="1" applyProtection="1">
      <alignment horizontal="center" textRotation="90" wrapText="1"/>
      <protection/>
    </xf>
    <xf numFmtId="0" fontId="8" fillId="3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3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/>
      <protection/>
    </xf>
    <xf numFmtId="173" fontId="0" fillId="3" borderId="13" xfId="0" applyNumberFormat="1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right"/>
      <protection/>
    </xf>
    <xf numFmtId="173" fontId="0" fillId="3" borderId="13" xfId="0" applyNumberFormat="1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2" borderId="13" xfId="0" applyNumberFormat="1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 horizontal="right"/>
      <protection/>
    </xf>
    <xf numFmtId="0" fontId="9" fillId="2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2" borderId="13" xfId="0" applyNumberFormat="1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25" fillId="2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3" borderId="20" xfId="0" applyFont="1" applyFill="1" applyBorder="1" applyAlignment="1" applyProtection="1">
      <alignment horizontal="center" textRotation="90"/>
      <protection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1" xfId="0" applyNumberFormat="1" applyFont="1" applyFill="1" applyBorder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3" fontId="0" fillId="19" borderId="21" xfId="0" applyNumberFormat="1" applyFon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 locked="0"/>
    </xf>
    <xf numFmtId="173" fontId="0" fillId="19" borderId="0" xfId="0" applyNumberForma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/>
      <protection/>
    </xf>
    <xf numFmtId="49" fontId="0" fillId="19" borderId="21" xfId="0" applyNumberFormat="1" applyFill="1" applyBorder="1" applyAlignment="1" applyProtection="1">
      <alignment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0" fontId="0" fillId="19" borderId="1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73" fontId="9" fillId="0" borderId="24" xfId="0" applyNumberFormat="1" applyFont="1" applyFill="1" applyBorder="1" applyAlignment="1" applyProtection="1">
      <alignment horizontal="center"/>
      <protection/>
    </xf>
    <xf numFmtId="173" fontId="9" fillId="0" borderId="21" xfId="0" applyNumberFormat="1" applyFont="1" applyFill="1" applyBorder="1" applyAlignment="1" applyProtection="1">
      <alignment horizontal="center"/>
      <protection/>
    </xf>
    <xf numFmtId="173" fontId="9" fillId="0" borderId="22" xfId="0" applyNumberFormat="1" applyFont="1" applyFill="1" applyBorder="1" applyAlignment="1" applyProtection="1">
      <alignment horizontal="center"/>
      <protection/>
    </xf>
    <xf numFmtId="173" fontId="9" fillId="19" borderId="2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/>
      <protection locked="0"/>
    </xf>
    <xf numFmtId="173" fontId="0" fillId="2" borderId="0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/>
      <protection/>
    </xf>
    <xf numFmtId="0" fontId="19" fillId="20" borderId="3" xfId="0" applyFont="1" applyFill="1" applyBorder="1" applyAlignment="1" applyProtection="1">
      <alignment horizontal="right" vertical="center" textRotation="90" shrinkToFit="1"/>
      <protection/>
    </xf>
    <xf numFmtId="0" fontId="20" fillId="20" borderId="0" xfId="0" applyFont="1" applyFill="1" applyAlignment="1">
      <alignment horizontal="right" vertical="center" textRotation="90" shrinkToFit="1"/>
    </xf>
    <xf numFmtId="0" fontId="0" fillId="0" borderId="23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awTimeFormat" xfId="22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Event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DATE 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75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51" sqref="C5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>
        <v>38879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0.4270833333333333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0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>
        <f ca="1">IF(OR(AA5,P5),"Fastest "&amp;MIN(Q5,AB5,AM5,AY5,BK5,BW5,CI5,CU5,DG5,DS5,EE5)&amp;" by "&amp;INDIRECT("r5"&amp;"c"&amp;CELL("col",L5)+7+MATCH(MIN(Q5,AB5,AM5,AY5,BK5,BW5,CI5,CU5,DG5,DS5,EE5),Q5:EE5,0),FALSE),"")</f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>
        <f>IF(AA5,"Fastest","")</f>
      </c>
      <c r="AA5" s="47">
        <f>IF(SUM(Z11:Z62),1,0)</f>
        <v>0</v>
      </c>
      <c r="AB5" s="147">
        <f>IF(AA5,MIN(AA11:AA62),"")</f>
      </c>
      <c r="AC5" s="49">
        <f>IF(AA5,MATCH(AB5,Z11:Z62,0),"")</f>
      </c>
      <c r="AD5" s="49"/>
      <c r="AE5" s="47">
        <f>IF(AA5,VLOOKUP(MATCH(AB5,Z11:Z62,0),Competitors,3,FALSE),"")</f>
      </c>
      <c r="AF5" s="47"/>
      <c r="AG5" s="47"/>
      <c r="AH5" s="47"/>
      <c r="AI5" s="46">
        <f>IF(AA5,VLOOKUP(MATCH(AB5,Z11:Z62,0),Competitors,6,FALSE),"")</f>
      </c>
      <c r="AJ5" s="47"/>
      <c r="AK5" s="48">
        <f>IF(AL5,"Fastest","")</f>
      </c>
      <c r="AL5" s="47">
        <f>IF(SUM(AK11:AK62),1,0)</f>
        <v>0</v>
      </c>
      <c r="AM5" s="147">
        <f>IF(AL5,MIN(AL11:AL62),"")</f>
      </c>
      <c r="AN5" s="49">
        <f>IF(AL5,MATCH(AM5,AK11:AK62,0),"")</f>
      </c>
      <c r="AO5" s="49"/>
      <c r="AP5" s="47">
        <f>IF(AL5,VLOOKUP(MATCH(AM5,AK11:AK62,0),Competitors,3,FALSE),"")</f>
      </c>
      <c r="AQ5" s="47"/>
      <c r="AR5" s="47"/>
      <c r="AS5" s="47"/>
      <c r="AT5" s="47"/>
      <c r="AU5" s="46">
        <f>IF(AL5,VLOOKUP(MATCH(AM5,AK11:AK62,0),Competitors,6,FALSE),"")</f>
      </c>
      <c r="AV5" s="47"/>
      <c r="AW5" s="48">
        <f>IF(AX5,"Fastest","")</f>
      </c>
      <c r="AX5" s="47">
        <f>IF(SUM(AW11:AW62),1,0)</f>
        <v>0</v>
      </c>
      <c r="AY5" s="147">
        <f>IF(AX5,MIN(AX11:AX62),"")</f>
      </c>
      <c r="AZ5" s="49">
        <f>IF(AX5,MATCH(AY5,AW11:AW62,0),"")</f>
      </c>
      <c r="BA5" s="49"/>
      <c r="BB5" s="47">
        <f>IF(AX5,VLOOKUP(MATCH(AY5,AW11:AW62,0),Competitors,3,FALSE),"")</f>
      </c>
      <c r="BC5" s="47"/>
      <c r="BD5" s="47"/>
      <c r="BE5" s="47"/>
      <c r="BF5" s="47"/>
      <c r="BG5" s="46">
        <f>IF(AX5,VLOOKUP(MATCH(AY5,AW11:AW62,0),Competitors,6,FALSE),"")</f>
      </c>
      <c r="BH5" s="47"/>
      <c r="BI5" s="48">
        <f>IF(BJ5,"Fastest","")</f>
      </c>
      <c r="BJ5" s="47">
        <f>IF(SUM(BI11:BI62),1,0)</f>
        <v>0</v>
      </c>
      <c r="BK5" s="147">
        <f>IF(BJ5,MIN(BJ11:BJ62),"")</f>
      </c>
      <c r="BL5" s="49">
        <f>IF(BJ5,MATCH(BK5,BI11:BI62,0),"")</f>
      </c>
      <c r="BM5" s="49"/>
      <c r="BN5" s="47">
        <f>IF(BJ5,VLOOKUP(MATCH(BK5,BI11:BI62,0),Competitors,3,FALSE),"")</f>
      </c>
      <c r="BO5" s="47"/>
      <c r="BP5" s="47"/>
      <c r="BQ5" s="47"/>
      <c r="BR5" s="47"/>
      <c r="BS5" s="46">
        <f>IF(BJ5,VLOOKUP(MATCH(BK5,BI11:BI62,0),Competitors,6,FALSE),"")</f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0</v>
      </c>
      <c r="EZ5" s="26">
        <f>IF(SUM(EZ11:EZ61)&lt;&gt;0,1,0)</f>
        <v>0</v>
      </c>
      <c r="FA5" s="26">
        <f>IF(SUM(FA11:FA61)&lt;&gt;0,1,0)</f>
        <v>0</v>
      </c>
      <c r="FB5" s="26">
        <f>IF(SUM(FB11:FB61)&lt;&gt;0,1,0)</f>
        <v>0</v>
      </c>
      <c r="FC5" s="26">
        <f>IF(SUM(FC11:FC61)&lt;&gt;0,1,0)</f>
        <v>0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r10c10</v>
      </c>
      <c r="K7" s="29"/>
      <c r="L7" s="29"/>
      <c r="M7" s="29" t="str">
        <f ca="1">"r"&amp;$AA$7&amp;"c"&amp;CELL("col",M7)</f>
        <v>r10c13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r10c19</v>
      </c>
      <c r="T7" s="29"/>
      <c r="U7" s="29"/>
      <c r="V7" s="29"/>
      <c r="W7" s="29" t="str">
        <f ca="1">"r"&amp;$AA$7&amp;"c"&amp;CELL("col",W7)</f>
        <v>r10c23</v>
      </c>
      <c r="X7" s="29"/>
      <c r="Y7" s="29"/>
      <c r="Z7" s="224"/>
      <c r="AA7" s="29">
        <f ca="1">CELL("row",A11)+MATCH(0,EP11:EP62,0)-2</f>
        <v>10</v>
      </c>
      <c r="AB7" s="51"/>
      <c r="AC7" s="37"/>
      <c r="AD7" s="29" t="str">
        <f ca="1">"r"&amp;$AA$7&amp;"c"&amp;CELL("col",AD7)</f>
        <v>r10c30</v>
      </c>
      <c r="AE7" s="29"/>
      <c r="AF7" s="29"/>
      <c r="AG7" s="29"/>
      <c r="AH7" s="29" t="str">
        <f ca="1">"r"&amp;$AA$7&amp;"c"&amp;CELL("col",AH7)</f>
        <v>r10c34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r10c41</v>
      </c>
      <c r="AP7" s="29"/>
      <c r="AQ7" s="29"/>
      <c r="AR7" s="29"/>
      <c r="AS7" s="29"/>
      <c r="AT7" s="29" t="str">
        <f ca="1">"r"&amp;$AA$7&amp;"c"&amp;CELL("col",AT7)</f>
        <v>r10c46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r10c53</v>
      </c>
      <c r="BB7" s="29"/>
      <c r="BC7" s="29"/>
      <c r="BD7" s="29"/>
      <c r="BE7" s="29"/>
      <c r="BF7" s="29" t="str">
        <f ca="1">"r"&amp;$AA$7&amp;"c"&amp;CELL("col",BF7)</f>
        <v>r10c58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r10c65</v>
      </c>
      <c r="BN7" s="29"/>
      <c r="BO7" s="29"/>
      <c r="BP7" s="29"/>
      <c r="BQ7" s="29"/>
      <c r="BR7" s="29" t="str">
        <f ca="1">"r"&amp;$AA$7&amp;"c"&amp;CELL("col",BR7)</f>
        <v>r10c70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r10c77</v>
      </c>
      <c r="BZ7" s="29"/>
      <c r="CA7" s="29"/>
      <c r="CB7" s="29"/>
      <c r="CC7" s="29"/>
      <c r="CD7" s="29" t="str">
        <f ca="1">"r"&amp;$AA$7&amp;"c"&amp;CELL("col",CD7)</f>
        <v>r10c82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r10c89</v>
      </c>
      <c r="CL7" s="29"/>
      <c r="CM7" s="29"/>
      <c r="CN7" s="29"/>
      <c r="CO7" s="29"/>
      <c r="CP7" s="29" t="str">
        <f ca="1">"r"&amp;$AA$7&amp;"c"&amp;CELL("col",CP7)</f>
        <v>r10c94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r10c101</v>
      </c>
      <c r="CX7" s="29"/>
      <c r="CY7" s="29"/>
      <c r="CZ7" s="29"/>
      <c r="DA7" s="29"/>
      <c r="DB7" s="29" t="str">
        <f ca="1">"r"&amp;$AA$7&amp;"c"&amp;CELL("col",DB7)</f>
        <v>r10c106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r10c113</v>
      </c>
      <c r="DJ7" s="29"/>
      <c r="DK7" s="29"/>
      <c r="DL7" s="29"/>
      <c r="DM7" s="29"/>
      <c r="DN7" s="29" t="str">
        <f ca="1">"r"&amp;$AA$7&amp;"c"&amp;CELL("col",DN7)</f>
        <v>r10c118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r10c125</v>
      </c>
      <c r="DV7" s="29"/>
      <c r="DW7" s="29"/>
      <c r="DX7" s="29"/>
      <c r="DY7" s="29"/>
      <c r="DZ7" s="29" t="str">
        <f ca="1">"r"&amp;$AA$7&amp;"c"&amp;CELL("col",DZ7)</f>
        <v>r10c130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r10c137</v>
      </c>
      <c r="EH7" s="29"/>
      <c r="EI7" s="29"/>
      <c r="EJ7" s="29"/>
      <c r="EK7" s="29"/>
      <c r="EL7" s="29" t="str">
        <f ca="1">"r"&amp;$AA$7&amp;"c"&amp;CELL("col",EL7)</f>
        <v>r10c142</v>
      </c>
      <c r="EM7" s="29"/>
      <c r="EN7" s="52"/>
      <c r="FO7" s="26" t="str">
        <f ca="1">"r"&amp;$AA$7&amp;"c"&amp;CELL("col",FO7)</f>
        <v>r10c171</v>
      </c>
      <c r="FV7" s="26" t="str">
        <f ca="1">"r"&amp;$AA$7&amp;"c"&amp;CELL("col",FV7)</f>
        <v>r10c178</v>
      </c>
      <c r="FX7" s="26" t="str">
        <f ca="1">"r"&amp;$AA$7&amp;"c"&amp;CELL("col",FX7)</f>
        <v>r10c180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/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</c>
      <c r="J11" s="30">
        <f>AD11+AO11+BA11+BM11+BY11+CK11+CW11+DI11+DU11+EG11-(MIN(EZ11:FI11)*$EY$2)</f>
        <v>0</v>
      </c>
      <c r="K11" s="139">
        <f ca="1">IF(I11&lt;&gt;"",RANK(I11,J$11:INDIRECT(J$7,FALSE)),"")</f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/>
      <c r="AA11" s="103">
        <f>IF(Z11,Z11,"")</f>
      </c>
      <c r="AB11" s="20"/>
      <c r="AC11" s="104">
        <f>IF(Z11&gt;0,ROUND((1000*AB$5)/Z11,1),IF(Z11="","",0))</f>
      </c>
      <c r="AD11" s="104">
        <f>IF(AC11&lt;&gt;"",AC11-AB11,-AB11)</f>
        <v>0</v>
      </c>
      <c r="AE11" s="105">
        <f ca="1">IF(OR(Z11&lt;&gt;"",AB11&lt;&gt;""),RANK(AD11,AD$11:INDIRECT(AD$7,FALSE)),"")</f>
      </c>
      <c r="AF11" s="106"/>
      <c r="AG11" s="107">
        <f>IF(OR(Z11&lt;&gt;"",AB11&lt;&gt;""),AD11,"")</f>
      </c>
      <c r="AH11" s="107">
        <f>IF(AD11,AD11,0)</f>
        <v>0</v>
      </c>
      <c r="AI11" s="108">
        <f ca="1">IF(OR(Z11&lt;&gt;"",AB11&lt;&gt;""),RANK(AH11,AH$11:INDIRECT(AH$7,FALSE)),"")</f>
      </c>
      <c r="AJ11" s="109"/>
      <c r="AK11" s="4"/>
      <c r="AL11" s="103">
        <f aca="true" t="shared" si="2" ref="AL11:AL27">IF(AK11,AK11,"")</f>
      </c>
      <c r="AM11" s="20"/>
      <c r="AN11" s="104">
        <f>IF(AK11&gt;0,ROUND((1000*AM$5)/AK11,1),IF(AK11="","",0))</f>
      </c>
      <c r="AO11" s="104">
        <f>IF(AN11&lt;&gt;"",AN11-AM11,-AM11)</f>
        <v>0</v>
      </c>
      <c r="AP11" s="105">
        <f ca="1">IF(OR(AK11&lt;&gt;"",AM11&lt;&gt;""),RANK(AO11,AO$11:INDIRECT(AO$7,FALSE)),"")</f>
      </c>
      <c r="AQ11" s="106"/>
      <c r="AR11" s="107">
        <f aca="true" t="shared" si="3" ref="AR11:AR42">IF(OR(AK11&lt;&gt;"",AM11&lt;&gt;""),AD11+AO11-IF($F$8&lt;3,EQ11,0),"")</f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0</v>
      </c>
      <c r="AU11" s="108">
        <f ca="1">IF(OR(AK11&lt;&gt;"",AM11&lt;&gt;""),RANK(AT11,AT$11:INDIRECT(AT$7,FALSE)),"")</f>
      </c>
      <c r="AV11" s="109"/>
      <c r="AW11" s="4"/>
      <c r="AX11" s="103">
        <f aca="true" t="shared" si="5" ref="AX11:AX26">IF(AW11,AW11,"")</f>
      </c>
      <c r="AY11" s="20"/>
      <c r="AZ11" s="104">
        <f>IF(AW11&gt;0,ROUND((1000*AY$5)/AW11,1),IF(AW11="","",0))</f>
      </c>
      <c r="BA11" s="104">
        <f>IF(AZ11&lt;&gt;"",AZ11-AY11,-AY11)</f>
        <v>0</v>
      </c>
      <c r="BB11" s="105">
        <f ca="1">IF(OR(AW11&lt;&gt;"",AY11&lt;&gt;""),RANK(BA11,BA$11:INDIRECT(BA$7,FALSE)),"")</f>
      </c>
      <c r="BC11" s="106"/>
      <c r="BD11" s="107">
        <f aca="true" t="shared" si="6" ref="BD11:BD42">IF(OR(AW11&lt;&gt;"",AY11&lt;&gt;""),AD11+AO11+BA11-IF($F$8&lt;4,ER11,0),"")</f>
      </c>
      <c r="BE11" s="110">
        <f>IF(AND($F$8&lt;4,BD11&lt;&gt;""),HLOOKUP(MATCH(ER11,EZ11:FB11,0),Discards,1,FALSE),"")</f>
      </c>
      <c r="BF11" s="107">
        <f>IF(OR(AW11&lt;&gt;"",AY11&lt;&gt;""),BD11,0)</f>
        <v>0</v>
      </c>
      <c r="BG11" s="108">
        <f ca="1">IF(OR(AW11&lt;&gt;"",AY11&lt;&gt;""),RANK(BF11,BF$11:INDIRECT(BF$7,FALSE)),"")</f>
      </c>
      <c r="BH11" s="109"/>
      <c r="BI11" s="4"/>
      <c r="BJ11" s="103">
        <f aca="true" t="shared" si="7" ref="BJ11:BJ26">IF(BI11,BI11,"")</f>
      </c>
      <c r="BK11" s="20"/>
      <c r="BL11" s="104">
        <f>IF(BI11&gt;0,ROUND((1000*BK$5)/BI11,1),IF(BI11="","",0))</f>
      </c>
      <c r="BM11" s="104">
        <f>IF(BL11&lt;&gt;"",BL11-BK11,-BK11)</f>
        <v>0</v>
      </c>
      <c r="BN11" s="105">
        <f ca="1">IF(OR(BI11&lt;&gt;"",BK11&lt;&gt;""),RANK(BM11,BM$11:INDIRECT(BM$7,FALSE)),"")</f>
      </c>
      <c r="BO11" s="106"/>
      <c r="BP11" s="107">
        <f aca="true" t="shared" si="8" ref="BP11:BP42">IF(OR(BI11&lt;&gt;"",BK11&lt;&gt;""),AD11+AO11+BA11+BM11-IF($F$8&lt;5,ES11,0),"")</f>
      </c>
      <c r="BQ11" s="110">
        <f>IF(AND($F$8&lt;5,BP11&lt;&gt;""),HLOOKUP(MATCH(ES11,EZ11:FC11,0),Discards,1,FALSE),"")</f>
      </c>
      <c r="BR11" s="107">
        <f>IF(OR(BI11&lt;&gt;"",BK11&lt;&gt;""),BP11,0)</f>
        <v>0</v>
      </c>
      <c r="BS11" s="108">
        <f ca="1">IF(OR(BI11&lt;&gt;"",BK11&lt;&gt;""),RANK(BR11,BR$11:INDIRECT(BR$7,FALSE)),"")</f>
      </c>
      <c r="BT11" s="109"/>
      <c r="BU11" s="4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0</v>
      </c>
      <c r="EQ11" s="28">
        <f>MIN($EZ11:FA11)</f>
        <v>0</v>
      </c>
      <c r="ER11" s="28">
        <f>MIN($EZ11:FB11)</f>
        <v>0</v>
      </c>
      <c r="ES11" s="28">
        <f>MIN($EZ11:FC11)</f>
        <v>0</v>
      </c>
      <c r="ET11" s="28">
        <f>MIN($EZ11:FD11)</f>
        <v>0</v>
      </c>
      <c r="EU11" s="28">
        <f>MIN($EZ11:FE11)</f>
        <v>0</v>
      </c>
      <c r="EV11" s="28">
        <f>MIN($EZ11:FF11)</f>
        <v>0</v>
      </c>
      <c r="EW11" s="28">
        <f>MIN($EZ11:FG11)</f>
        <v>0</v>
      </c>
      <c r="EX11" s="28">
        <f>MIN($EZ11:FH11)</f>
        <v>0</v>
      </c>
      <c r="EY11" s="28">
        <f>MIN($EZ11:FI11)</f>
        <v>0</v>
      </c>
      <c r="EZ11" s="28">
        <f aca="true" t="shared" si="22" ref="EZ11:EZ42">AC11</f>
      </c>
      <c r="FA11" s="28">
        <f aca="true" t="shared" si="23" ref="FA11:FA42">AN11</f>
      </c>
      <c r="FB11" s="28">
        <f aca="true" t="shared" si="24" ref="FB11:FB42">AZ11</f>
      </c>
      <c r="FC11" s="28">
        <f aca="true" t="shared" si="25" ref="FC11:FC42">BL11</f>
      </c>
      <c r="FD11" s="28">
        <f aca="true" t="shared" si="26" ref="FD11:FD42">BX11</f>
      </c>
      <c r="FE11" s="28">
        <f aca="true" t="shared" si="27" ref="FE11:FE42">CJ11</f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0</v>
      </c>
      <c r="FP11" s="26">
        <f ca="1">IF(FO11&gt;0,SMALL($FO$11:INDIRECT($FO$7,FALSE),A11),0)</f>
        <v>0</v>
      </c>
      <c r="FQ11" s="26">
        <f>INT(FP11/1000000)</f>
        <v>0</v>
      </c>
      <c r="FR11" s="26">
        <f>INT(FP11/1000)-FQ11*1000</f>
        <v>0</v>
      </c>
      <c r="FS11" s="26">
        <f>FP11-FQ11*1000000-FR11*1000</f>
        <v>0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/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</c>
      <c r="J12" s="30">
        <f>AD12+AO12+BA12+BM12+BY12+CK12+CW12+DI12+DU12+EG12-(MIN(EZ12:FI12)*$EY$2)</f>
        <v>0</v>
      </c>
      <c r="K12" s="139">
        <f ca="1">IF(I12&lt;&gt;"",RANK(I12,J$11:INDIRECT(J$7,FALSE)),"")</f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/>
      <c r="AA12" s="103">
        <f aca="true" t="shared" si="42" ref="AA12:AA27">IF(Z12,Z12,"")</f>
      </c>
      <c r="AB12" s="20"/>
      <c r="AC12" s="104">
        <f aca="true" t="shared" si="43" ref="AC12:AC27">IF(Z12&gt;0,ROUND((1000*AB$5)/Z12,1),IF(Z12="","",0))</f>
      </c>
      <c r="AD12" s="104">
        <f aca="true" t="shared" si="44" ref="AD12:AD27">IF(AC12&lt;&gt;"",AC12-AB12,-AB12)</f>
        <v>0</v>
      </c>
      <c r="AE12" s="105">
        <f ca="1">IF(OR(Z12&lt;&gt;"",AB12&lt;&gt;""),RANK(AD12,AD$11:INDIRECT(AD$7,FALSE)),"")</f>
      </c>
      <c r="AF12" s="106"/>
      <c r="AG12" s="107">
        <f aca="true" t="shared" si="45" ref="AG12:AG27">IF(OR(Z12&lt;&gt;"",AB12&lt;&gt;""),AD12,"")</f>
      </c>
      <c r="AH12" s="107">
        <f aca="true" t="shared" si="46" ref="AH12:AH27">IF(AD12,AD12,0)</f>
        <v>0</v>
      </c>
      <c r="AI12" s="108">
        <f ca="1">IF(OR(Z12&lt;&gt;"",AB12&lt;&gt;""),RANK(AH12,AH$11:INDIRECT(AH$7,FALSE)),"")</f>
      </c>
      <c r="AJ12" s="109"/>
      <c r="AK12" s="4"/>
      <c r="AL12" s="103">
        <f t="shared" si="2"/>
      </c>
      <c r="AM12" s="20"/>
      <c r="AN12" s="104">
        <f aca="true" t="shared" si="47" ref="AN12:AN27">IF(AK12&gt;0,ROUND((1000*AM$5)/AK12,1),IF(AK12="","",0))</f>
      </c>
      <c r="AO12" s="104">
        <f aca="true" t="shared" si="48" ref="AO12:AO27">IF(AN12&lt;&gt;"",AN12-AM12,-AM12)</f>
        <v>0</v>
      </c>
      <c r="AP12" s="105">
        <f ca="1">IF(OR(AK12&lt;&gt;"",AM12&lt;&gt;""),RANK(AO12,AO$11:INDIRECT(AO$7,FALSE)),"")</f>
      </c>
      <c r="AQ12" s="106"/>
      <c r="AR12" s="107">
        <f t="shared" si="3"/>
      </c>
      <c r="AS12" s="110">
        <f>IF(AND($F$8&lt;3,AR12&lt;&gt;""),HLOOKUP(MATCH(EQ12,EZ12:FA12,0),Discards,1,FALSE),"")</f>
      </c>
      <c r="AT12" s="107">
        <f t="shared" si="4"/>
        <v>0</v>
      </c>
      <c r="AU12" s="108">
        <f ca="1">IF(OR(AK12&lt;&gt;"",AM12&lt;&gt;""),RANK(AT12,AT$11:INDIRECT(AT$7,FALSE)),"")</f>
      </c>
      <c r="AV12" s="109"/>
      <c r="AW12" s="4"/>
      <c r="AX12" s="103">
        <f t="shared" si="5"/>
      </c>
      <c r="AY12" s="20"/>
      <c r="AZ12" s="104">
        <f aca="true" t="shared" si="49" ref="AZ12:AZ27">IF(AW12&gt;0,ROUND((1000*AY$5)/AW12,1),IF(AW12="","",0))</f>
      </c>
      <c r="BA12" s="104">
        <f aca="true" t="shared" si="50" ref="BA12:BA27">IF(AZ12&lt;&gt;"",AZ12-AY12,-AY12)</f>
        <v>0</v>
      </c>
      <c r="BB12" s="105">
        <f ca="1">IF(OR(AW12&lt;&gt;"",AY12&lt;&gt;""),RANK(BA12,BA$11:INDIRECT(BA$7,FALSE)),"")</f>
      </c>
      <c r="BC12" s="106"/>
      <c r="BD12" s="107">
        <f t="shared" si="6"/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0</v>
      </c>
      <c r="BG12" s="108">
        <f ca="1">IF(OR(AW12&lt;&gt;"",AY12&lt;&gt;""),RANK(BF12,BF$11:INDIRECT(BF$7,FALSE)),"")</f>
      </c>
      <c r="BH12" s="109"/>
      <c r="BI12" s="4"/>
      <c r="BJ12" s="103">
        <f t="shared" si="7"/>
      </c>
      <c r="BK12" s="20"/>
      <c r="BL12" s="104">
        <f aca="true" t="shared" si="52" ref="BL12:BL27">IF(BI12&gt;0,ROUND((1000*BK$5)/BI12,1),IF(BI12="","",0))</f>
      </c>
      <c r="BM12" s="104">
        <f aca="true" t="shared" si="53" ref="BM12:BM27">IF(BL12&lt;&gt;"",BL12-BK12,-BK12)</f>
        <v>0</v>
      </c>
      <c r="BN12" s="105">
        <f ca="1">IF(OR(BI12&lt;&gt;"",BK12&lt;&gt;""),RANK(BM12,BM$11:INDIRECT(BM$7,FALSE)),"")</f>
      </c>
      <c r="BO12" s="106"/>
      <c r="BP12" s="107">
        <f t="shared" si="8"/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0</v>
      </c>
      <c r="BS12" s="108">
        <f ca="1">IF(OR(BI12&lt;&gt;"",BK12&lt;&gt;""),RANK(BR12,BR$11:INDIRECT(BR$7,FALSE)),"")</f>
      </c>
      <c r="BT12" s="109"/>
      <c r="BU12" s="4"/>
      <c r="BV12" s="103">
        <f t="shared" si="9"/>
      </c>
      <c r="BW12" s="20"/>
      <c r="BX12" s="104">
        <f aca="true" t="shared" si="55" ref="BX12:BX27">IF(BU12&gt;0,ROUND((1000*BW$5)/BU12,1),IF(BU12="","",0))</f>
      </c>
      <c r="BY12" s="104">
        <f aca="true" t="shared" si="56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7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4"/>
      <c r="CH12" s="103">
        <f t="shared" si="11"/>
      </c>
      <c r="CI12" s="20"/>
      <c r="CJ12" s="104">
        <f aca="true" t="shared" si="58" ref="CJ12:CJ27">IF(CG12&gt;0,ROUND((1000*CI$5)/CG12,1),IF(CG12="","",0))</f>
      </c>
      <c r="CK12" s="104">
        <f aca="true" t="shared" si="59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60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0</v>
      </c>
      <c r="EQ12" s="28">
        <f>MIN($EZ12:FA12)</f>
        <v>0</v>
      </c>
      <c r="ER12" s="28">
        <f>MIN($EZ12:FB12)</f>
        <v>0</v>
      </c>
      <c r="ES12" s="28">
        <f>MIN($EZ12:FC12)</f>
        <v>0</v>
      </c>
      <c r="ET12" s="28">
        <f>MIN($EZ12:FD12)</f>
        <v>0</v>
      </c>
      <c r="EU12" s="28">
        <f>MIN($EZ12:FE12)</f>
        <v>0</v>
      </c>
      <c r="EV12" s="28">
        <f>MIN($EZ12:FF12)</f>
        <v>0</v>
      </c>
      <c r="EW12" s="28">
        <f>MIN($EZ12:FG12)</f>
        <v>0</v>
      </c>
      <c r="EX12" s="28">
        <f>MIN($EZ12:FH12)</f>
        <v>0</v>
      </c>
      <c r="EY12" s="28">
        <f>MIN($EZ12:FI12)</f>
        <v>0</v>
      </c>
      <c r="EZ12" s="28">
        <f t="shared" si="22"/>
      </c>
      <c r="FA12" s="28">
        <f t="shared" si="23"/>
      </c>
      <c r="FB12" s="28">
        <f t="shared" si="24"/>
      </c>
      <c r="FC12" s="28">
        <f t="shared" si="25"/>
      </c>
      <c r="FD12" s="28">
        <f t="shared" si="26"/>
      </c>
      <c r="FE12" s="28">
        <f t="shared" si="27"/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0</v>
      </c>
      <c r="FP12" s="26">
        <f ca="1">IF(FO12&gt;0,SMALL($FO$11:INDIRECT($FO$7,FALSE),A12),0)</f>
        <v>0</v>
      </c>
      <c r="FQ12" s="26">
        <f aca="true" t="shared" si="74" ref="FQ12:FQ27">INT(FP12/1000000)</f>
        <v>0</v>
      </c>
      <c r="FR12" s="26">
        <f aca="true" t="shared" si="75" ref="FR12:FR27">INT(FP12/1000)-FQ12*1000</f>
        <v>0</v>
      </c>
      <c r="FS12" s="26">
        <f aca="true" t="shared" si="76" ref="FS12:FS27">FP12-FQ12*1000000-FR12*1000</f>
        <v>0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/>
      <c r="D13" s="19"/>
      <c r="E13" s="18"/>
      <c r="F13" s="18"/>
      <c r="G13" s="148"/>
      <c r="H13" s="122">
        <f t="shared" si="35"/>
      </c>
      <c r="I13" s="30">
        <f t="shared" si="36"/>
      </c>
      <c r="J13" s="30">
        <f>AD13+AO13+BA13+BM13+BY13+CK13+CW13+DI13+DU13+EG13-(MIN(EZ13:FI13)*$EY$2)</f>
        <v>0</v>
      </c>
      <c r="K13" s="139">
        <f ca="1">IF(I13&lt;&gt;"",RANK(I13,J$11:INDIRECT(J$7,FALSE)),"")</f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/>
      <c r="AA13" s="103">
        <f t="shared" si="42"/>
      </c>
      <c r="AB13" s="20"/>
      <c r="AC13" s="104">
        <f t="shared" si="43"/>
      </c>
      <c r="AD13" s="104">
        <f t="shared" si="44"/>
        <v>0</v>
      </c>
      <c r="AE13" s="105">
        <f ca="1">IF(OR(Z13&lt;&gt;"",AB13&lt;&gt;""),RANK(AD13,AD$11:INDIRECT(AD$7,FALSE)),"")</f>
      </c>
      <c r="AF13" s="106"/>
      <c r="AG13" s="107">
        <f t="shared" si="45"/>
      </c>
      <c r="AH13" s="107">
        <f t="shared" si="46"/>
        <v>0</v>
      </c>
      <c r="AI13" s="108">
        <f ca="1">IF(OR(Z13&lt;&gt;"",AB13&lt;&gt;""),RANK(AH13,AH$11:INDIRECT(AH$7,FALSE)),"")</f>
      </c>
      <c r="AJ13" s="109"/>
      <c r="AK13" s="4"/>
      <c r="AL13" s="103">
        <f t="shared" si="2"/>
      </c>
      <c r="AM13" s="20"/>
      <c r="AN13" s="104">
        <f t="shared" si="47"/>
      </c>
      <c r="AO13" s="104">
        <f t="shared" si="48"/>
        <v>0</v>
      </c>
      <c r="AP13" s="105">
        <f ca="1">IF(OR(AK13&lt;&gt;"",AM13&lt;&gt;""),RANK(AO13,AO$11:INDIRECT(AO$7,FALSE)),"")</f>
      </c>
      <c r="AQ13" s="106"/>
      <c r="AR13" s="107">
        <f t="shared" si="3"/>
      </c>
      <c r="AS13" s="110">
        <f>IF(AND($F$8&lt;3,AR13&lt;&gt;""),HLOOKUP(MATCH(EQ13,EZ13:FA13,0),Discards,1,FALSE),"")</f>
      </c>
      <c r="AT13" s="107">
        <f t="shared" si="4"/>
        <v>0</v>
      </c>
      <c r="AU13" s="108">
        <f ca="1">IF(OR(AK13&lt;&gt;"",AM13&lt;&gt;""),RANK(AT13,AT$11:INDIRECT(AT$7,FALSE)),"")</f>
      </c>
      <c r="AV13" s="109"/>
      <c r="AW13" s="4"/>
      <c r="AX13" s="103">
        <f t="shared" si="5"/>
      </c>
      <c r="AY13" s="20"/>
      <c r="AZ13" s="104">
        <f t="shared" si="49"/>
      </c>
      <c r="BA13" s="104">
        <f t="shared" si="50"/>
        <v>0</v>
      </c>
      <c r="BB13" s="105">
        <f ca="1">IF(OR(AW13&lt;&gt;"",AY13&lt;&gt;""),RANK(BA13,BA$11:INDIRECT(BA$7,FALSE)),"")</f>
      </c>
      <c r="BC13" s="106"/>
      <c r="BD13" s="107">
        <f t="shared" si="6"/>
      </c>
      <c r="BE13" s="110">
        <f>IF(AND($F$8&lt;4,BD13&lt;&gt;""),HLOOKUP(MATCH(ER13,EZ13:FB13,0),Discards,1,FALSE),"")</f>
      </c>
      <c r="BF13" s="107">
        <f t="shared" si="51"/>
        <v>0</v>
      </c>
      <c r="BG13" s="108">
        <f ca="1">IF(OR(AW13&lt;&gt;"",AY13&lt;&gt;""),RANK(BF13,BF$11:INDIRECT(BF$7,FALSE)),"")</f>
      </c>
      <c r="BH13" s="109"/>
      <c r="BI13" s="4"/>
      <c r="BJ13" s="103">
        <f t="shared" si="7"/>
      </c>
      <c r="BK13" s="20"/>
      <c r="BL13" s="104">
        <f t="shared" si="52"/>
      </c>
      <c r="BM13" s="104">
        <f t="shared" si="53"/>
        <v>0</v>
      </c>
      <c r="BN13" s="105">
        <f ca="1">IF(OR(BI13&lt;&gt;"",BK13&lt;&gt;""),RANK(BM13,BM$11:INDIRECT(BM$7,FALSE)),"")</f>
      </c>
      <c r="BO13" s="106"/>
      <c r="BP13" s="107">
        <f t="shared" si="8"/>
      </c>
      <c r="BQ13" s="110">
        <f>IF(AND($F$8&lt;5,BP13&lt;&gt;""),HLOOKUP(MATCH(ES13,EZ13:FC13,0),Discards,1,FALSE),"")</f>
      </c>
      <c r="BR13" s="107">
        <f t="shared" si="54"/>
        <v>0</v>
      </c>
      <c r="BS13" s="108">
        <f ca="1">IF(OR(BI13&lt;&gt;"",BK13&lt;&gt;""),RANK(BR13,BR$11:INDIRECT(BR$7,FALSE)),"")</f>
      </c>
      <c r="BT13" s="109"/>
      <c r="BU13" s="4"/>
      <c r="BV13" s="103">
        <f t="shared" si="9"/>
      </c>
      <c r="BW13" s="20"/>
      <c r="BX13" s="104">
        <f t="shared" si="55"/>
      </c>
      <c r="BY13" s="104">
        <f t="shared" si="56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7"/>
        <v>0</v>
      </c>
      <c r="CE13" s="108">
        <f ca="1">IF(OR(BU13&lt;&gt;"",BW13&lt;&gt;""),RANK(CD13,CD$11:INDIRECT(CD$7,FALSE)),"")</f>
      </c>
      <c r="CF13" s="109"/>
      <c r="CG13" s="4"/>
      <c r="CH13" s="103">
        <f t="shared" si="11"/>
      </c>
      <c r="CI13" s="20"/>
      <c r="CJ13" s="104">
        <f t="shared" si="58"/>
      </c>
      <c r="CK13" s="104">
        <f t="shared" si="59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60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0</v>
      </c>
      <c r="EQ13" s="28">
        <f>MIN($EZ13:FA13)</f>
        <v>0</v>
      </c>
      <c r="ER13" s="28">
        <f>MIN($EZ13:FB13)</f>
        <v>0</v>
      </c>
      <c r="ES13" s="28">
        <f>MIN($EZ13:FC13)</f>
        <v>0</v>
      </c>
      <c r="ET13" s="28">
        <f>MIN($EZ13:FD13)</f>
        <v>0</v>
      </c>
      <c r="EU13" s="28">
        <f>MIN($EZ13:FE13)</f>
        <v>0</v>
      </c>
      <c r="EV13" s="28">
        <f>MIN($EZ13:FF13)</f>
        <v>0</v>
      </c>
      <c r="EW13" s="28">
        <f>MIN($EZ13:FG13)</f>
        <v>0</v>
      </c>
      <c r="EX13" s="28">
        <f>MIN($EZ13:FH13)</f>
        <v>0</v>
      </c>
      <c r="EY13" s="28">
        <f>MIN($EZ13:FI13)</f>
        <v>0</v>
      </c>
      <c r="EZ13" s="28">
        <f t="shared" si="22"/>
      </c>
      <c r="FA13" s="28">
        <f t="shared" si="23"/>
      </c>
      <c r="FB13" s="28">
        <f t="shared" si="24"/>
      </c>
      <c r="FC13" s="28">
        <f t="shared" si="25"/>
      </c>
      <c r="FD13" s="28">
        <f t="shared" si="26"/>
      </c>
      <c r="FE13" s="28">
        <f t="shared" si="27"/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0</v>
      </c>
      <c r="FP13" s="26">
        <f ca="1">IF(FO13&gt;0,SMALL($FO$11:INDIRECT($FO$7,FALSE),A13),0)</f>
        <v>0</v>
      </c>
      <c r="FQ13" s="26">
        <f t="shared" si="74"/>
        <v>0</v>
      </c>
      <c r="FR13" s="26">
        <f t="shared" si="75"/>
        <v>0</v>
      </c>
      <c r="FS13" s="26">
        <f t="shared" si="76"/>
        <v>0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/>
      <c r="D14" s="135"/>
      <c r="E14" s="134"/>
      <c r="F14" s="134"/>
      <c r="G14" s="149"/>
      <c r="H14" s="136">
        <f t="shared" si="35"/>
      </c>
      <c r="I14" s="137">
        <f t="shared" si="36"/>
      </c>
      <c r="J14" s="137">
        <f>AD14+AO14+BA14+BM14+BY14+CK14+CW14+DI14+DU14+EG14-(MIN(EZ14:FI14)*$EY$2)</f>
        <v>0</v>
      </c>
      <c r="K14" s="140">
        <f ca="1">IF(I14&lt;&gt;"",RANK(I14,J$11:INDIRECT(J$7,FALSE)),"")</f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/>
      <c r="AA14" s="113">
        <f t="shared" si="42"/>
      </c>
      <c r="AB14" s="21"/>
      <c r="AC14" s="114">
        <f t="shared" si="43"/>
      </c>
      <c r="AD14" s="114">
        <f t="shared" si="44"/>
        <v>0</v>
      </c>
      <c r="AE14" s="115">
        <f ca="1">IF(OR(Z14&lt;&gt;"",AB14&lt;&gt;""),RANK(AD14,AD$11:INDIRECT(AD$7,FALSE)),"")</f>
      </c>
      <c r="AF14" s="116"/>
      <c r="AG14" s="117">
        <f t="shared" si="45"/>
      </c>
      <c r="AH14" s="117">
        <f t="shared" si="46"/>
        <v>0</v>
      </c>
      <c r="AI14" s="118">
        <f ca="1">IF(OR(Z14&lt;&gt;"",AB14&lt;&gt;""),RANK(AH14,AH$11:INDIRECT(AH$7,FALSE)),"")</f>
      </c>
      <c r="AJ14" s="119"/>
      <c r="AK14" s="5"/>
      <c r="AL14" s="113">
        <f t="shared" si="2"/>
      </c>
      <c r="AM14" s="21"/>
      <c r="AN14" s="114">
        <f t="shared" si="47"/>
      </c>
      <c r="AO14" s="114">
        <f t="shared" si="48"/>
        <v>0</v>
      </c>
      <c r="AP14" s="115">
        <f ca="1">IF(OR(AK14&lt;&gt;"",AM14&lt;&gt;""),RANK(AO14,AO$11:INDIRECT(AO$7,FALSE)),"")</f>
      </c>
      <c r="AQ14" s="116"/>
      <c r="AR14" s="117">
        <f t="shared" si="3"/>
      </c>
      <c r="AS14" s="120">
        <f>IF(AND($F$8&lt;3,AR14&lt;&gt;""),HLOOKUP(MATCH(EQ14,EZ14:FA14,0),Discards,1,FALSE),"")</f>
      </c>
      <c r="AT14" s="117">
        <f t="shared" si="4"/>
        <v>0</v>
      </c>
      <c r="AU14" s="118">
        <f ca="1">IF(OR(AK14&lt;&gt;"",AM14&lt;&gt;""),RANK(AT14,AT$11:INDIRECT(AT$7,FALSE)),"")</f>
      </c>
      <c r="AV14" s="119"/>
      <c r="AW14" s="5"/>
      <c r="AX14" s="113">
        <f t="shared" si="5"/>
      </c>
      <c r="AY14" s="21"/>
      <c r="AZ14" s="114">
        <f t="shared" si="49"/>
      </c>
      <c r="BA14" s="114">
        <f t="shared" si="50"/>
        <v>0</v>
      </c>
      <c r="BB14" s="115">
        <f ca="1">IF(OR(AW14&lt;&gt;"",AY14&lt;&gt;""),RANK(BA14,BA$11:INDIRECT(BA$7,FALSE)),"")</f>
      </c>
      <c r="BC14" s="116"/>
      <c r="BD14" s="117">
        <f t="shared" si="6"/>
      </c>
      <c r="BE14" s="120">
        <f>IF(AND($F$8&lt;4,BD14&lt;&gt;""),HLOOKUP(MATCH(ER14,EZ14:FB14,0),Discards,1,FALSE),"")</f>
      </c>
      <c r="BF14" s="117">
        <f t="shared" si="51"/>
        <v>0</v>
      </c>
      <c r="BG14" s="118">
        <f ca="1">IF(OR(AW14&lt;&gt;"",AY14&lt;&gt;""),RANK(BF14,BF$11:INDIRECT(BF$7,FALSE)),"")</f>
      </c>
      <c r="BH14" s="119"/>
      <c r="BI14" s="5"/>
      <c r="BJ14" s="113">
        <f t="shared" si="7"/>
      </c>
      <c r="BK14" s="21"/>
      <c r="BL14" s="114">
        <f t="shared" si="52"/>
      </c>
      <c r="BM14" s="114">
        <f t="shared" si="53"/>
        <v>0</v>
      </c>
      <c r="BN14" s="115">
        <f ca="1">IF(OR(BI14&lt;&gt;"",BK14&lt;&gt;""),RANK(BM14,BM$11:INDIRECT(BM$7,FALSE)),"")</f>
      </c>
      <c r="BO14" s="116"/>
      <c r="BP14" s="117">
        <f t="shared" si="8"/>
      </c>
      <c r="BQ14" s="120">
        <f>IF(AND($F$8&lt;5,BP14&lt;&gt;""),HLOOKUP(MATCH(ES14,EZ14:FC14,0),Discards,1,FALSE),"")</f>
      </c>
      <c r="BR14" s="117">
        <f t="shared" si="54"/>
        <v>0</v>
      </c>
      <c r="BS14" s="118">
        <f ca="1">IF(OR(BI14&lt;&gt;"",BK14&lt;&gt;""),RANK(BR14,BR$11:INDIRECT(BR$7,FALSE)),"")</f>
      </c>
      <c r="BT14" s="119"/>
      <c r="BU14" s="5"/>
      <c r="BV14" s="113">
        <f t="shared" si="9"/>
      </c>
      <c r="BW14" s="21"/>
      <c r="BX14" s="114">
        <f t="shared" si="55"/>
      </c>
      <c r="BY14" s="114">
        <f t="shared" si="56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7"/>
        <v>0</v>
      </c>
      <c r="CE14" s="118">
        <f ca="1">IF(OR(BU14&lt;&gt;"",BW14&lt;&gt;""),RANK(CD14,CD$11:INDIRECT(CD$7,FALSE)),"")</f>
      </c>
      <c r="CF14" s="119"/>
      <c r="CG14" s="5"/>
      <c r="CH14" s="113">
        <f t="shared" si="11"/>
      </c>
      <c r="CI14" s="21"/>
      <c r="CJ14" s="114">
        <f t="shared" si="58"/>
      </c>
      <c r="CK14" s="114">
        <f t="shared" si="59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60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0</v>
      </c>
      <c r="EQ14" s="28">
        <f>MIN($EZ14:FA14)</f>
        <v>0</v>
      </c>
      <c r="ER14" s="28">
        <f>MIN($EZ14:FB14)</f>
        <v>0</v>
      </c>
      <c r="ES14" s="28">
        <f>MIN($EZ14:FC14)</f>
        <v>0</v>
      </c>
      <c r="ET14" s="28">
        <f>MIN($EZ14:FD14)</f>
        <v>0</v>
      </c>
      <c r="EU14" s="28">
        <f>MIN($EZ14:FE14)</f>
        <v>0</v>
      </c>
      <c r="EV14" s="28">
        <f>MIN($EZ14:FF14)</f>
        <v>0</v>
      </c>
      <c r="EW14" s="28">
        <f>MIN($EZ14:FG14)</f>
        <v>0</v>
      </c>
      <c r="EX14" s="28">
        <f>MIN($EZ14:FH14)</f>
        <v>0</v>
      </c>
      <c r="EY14" s="28">
        <f>MIN($EZ14:FI14)</f>
        <v>0</v>
      </c>
      <c r="EZ14" s="28">
        <f t="shared" si="22"/>
      </c>
      <c r="FA14" s="28">
        <f t="shared" si="23"/>
      </c>
      <c r="FB14" s="28">
        <f t="shared" si="24"/>
      </c>
      <c r="FC14" s="28">
        <f t="shared" si="25"/>
      </c>
      <c r="FD14" s="28">
        <f t="shared" si="26"/>
      </c>
      <c r="FE14" s="28">
        <f t="shared" si="27"/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0</v>
      </c>
      <c r="FP14" s="26">
        <f ca="1">IF(FO14&gt;0,SMALL($FO$11:INDIRECT($FO$7,FALSE),A14),0)</f>
        <v>0</v>
      </c>
      <c r="FQ14" s="26">
        <f t="shared" si="74"/>
        <v>0</v>
      </c>
      <c r="FR14" s="26">
        <f t="shared" si="75"/>
        <v>0</v>
      </c>
      <c r="FS14" s="26">
        <f t="shared" si="76"/>
        <v>0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/>
      <c r="D15" s="135"/>
      <c r="E15" s="134"/>
      <c r="F15" s="134"/>
      <c r="G15" s="149"/>
      <c r="H15" s="136">
        <f t="shared" si="35"/>
      </c>
      <c r="I15" s="137">
        <f t="shared" si="36"/>
      </c>
      <c r="J15" s="137">
        <f>AD15+AO15+BA15+BM15+BY15+CK15+CW15+DI15+DU15+EG15-(MIN(EZ15:FI15)*$EY$2)</f>
        <v>0</v>
      </c>
      <c r="K15" s="140">
        <f ca="1">IF(I15&lt;&gt;"",RANK(I15,J$11:INDIRECT(J$7,FALSE)),"")</f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/>
      <c r="AA15" s="113">
        <f t="shared" si="42"/>
      </c>
      <c r="AB15" s="21"/>
      <c r="AC15" s="114">
        <f t="shared" si="43"/>
      </c>
      <c r="AD15" s="114">
        <f t="shared" si="44"/>
        <v>0</v>
      </c>
      <c r="AE15" s="115">
        <f ca="1">IF(OR(Z15&lt;&gt;"",AB15&lt;&gt;""),RANK(AD15,AD$11:INDIRECT(AD$7,FALSE)),"")</f>
      </c>
      <c r="AF15" s="116"/>
      <c r="AG15" s="117">
        <f t="shared" si="45"/>
      </c>
      <c r="AH15" s="117">
        <f t="shared" si="46"/>
        <v>0</v>
      </c>
      <c r="AI15" s="118">
        <f ca="1">IF(OR(Z15&lt;&gt;"",AB15&lt;&gt;""),RANK(AH15,AH$11:INDIRECT(AH$7,FALSE)),"")</f>
      </c>
      <c r="AJ15" s="119"/>
      <c r="AK15" s="5"/>
      <c r="AL15" s="113">
        <f t="shared" si="2"/>
      </c>
      <c r="AM15" s="21"/>
      <c r="AN15" s="114">
        <f t="shared" si="47"/>
      </c>
      <c r="AO15" s="114">
        <f t="shared" si="48"/>
        <v>0</v>
      </c>
      <c r="AP15" s="115">
        <f ca="1">IF(OR(AK15&lt;&gt;"",AM15&lt;&gt;""),RANK(AO15,AO$11:INDIRECT(AO$7,FALSE)),"")</f>
      </c>
      <c r="AQ15" s="116"/>
      <c r="AR15" s="117">
        <f t="shared" si="3"/>
      </c>
      <c r="AS15" s="120">
        <f>IF(AND($F$8&lt;3,AR15&lt;&gt;""),HLOOKUP(MATCH(EQ15,EZ15:FA15,0),Discards,1,FALSE),"")</f>
      </c>
      <c r="AT15" s="117">
        <f t="shared" si="4"/>
        <v>0</v>
      </c>
      <c r="AU15" s="118">
        <f ca="1">IF(OR(AK15&lt;&gt;"",AM15&lt;&gt;""),RANK(AT15,AT$11:INDIRECT(AT$7,FALSE)),"")</f>
      </c>
      <c r="AV15" s="119"/>
      <c r="AW15" s="5"/>
      <c r="AX15" s="113">
        <f t="shared" si="5"/>
      </c>
      <c r="AY15" s="21"/>
      <c r="AZ15" s="114">
        <f t="shared" si="49"/>
      </c>
      <c r="BA15" s="114">
        <f t="shared" si="50"/>
        <v>0</v>
      </c>
      <c r="BB15" s="115">
        <f ca="1">IF(OR(AW15&lt;&gt;"",AY15&lt;&gt;""),RANK(BA15,BA$11:INDIRECT(BA$7,FALSE)),"")</f>
      </c>
      <c r="BC15" s="116"/>
      <c r="BD15" s="117">
        <f t="shared" si="6"/>
      </c>
      <c r="BE15" s="120">
        <f>IF(AND($F$8&lt;4,BD15&lt;&gt;""),HLOOKUP(MATCH(ER15,EZ15:FB15,0),Discards,1,FALSE),"")</f>
      </c>
      <c r="BF15" s="117">
        <f t="shared" si="51"/>
        <v>0</v>
      </c>
      <c r="BG15" s="118">
        <f ca="1">IF(OR(AW15&lt;&gt;"",AY15&lt;&gt;""),RANK(BF15,BF$11:INDIRECT(BF$7,FALSE)),"")</f>
      </c>
      <c r="BH15" s="119"/>
      <c r="BI15" s="5"/>
      <c r="BJ15" s="113">
        <f t="shared" si="7"/>
      </c>
      <c r="BK15" s="21"/>
      <c r="BL15" s="114">
        <f t="shared" si="52"/>
      </c>
      <c r="BM15" s="114">
        <f t="shared" si="53"/>
        <v>0</v>
      </c>
      <c r="BN15" s="115">
        <f ca="1">IF(OR(BI15&lt;&gt;"",BK15&lt;&gt;""),RANK(BM15,BM$11:INDIRECT(BM$7,FALSE)),"")</f>
      </c>
      <c r="BO15" s="116"/>
      <c r="BP15" s="117">
        <f t="shared" si="8"/>
      </c>
      <c r="BQ15" s="120">
        <f>IF(AND($F$8&lt;5,BP15&lt;&gt;""),HLOOKUP(MATCH(ES15,EZ15:FC15,0),Discards,1,FALSE),"")</f>
      </c>
      <c r="BR15" s="117">
        <f t="shared" si="54"/>
        <v>0</v>
      </c>
      <c r="BS15" s="118">
        <f ca="1">IF(OR(BI15&lt;&gt;"",BK15&lt;&gt;""),RANK(BR15,BR$11:INDIRECT(BR$7,FALSE)),"")</f>
      </c>
      <c r="BT15" s="119"/>
      <c r="BU15" s="5"/>
      <c r="BV15" s="113">
        <f t="shared" si="9"/>
      </c>
      <c r="BW15" s="21"/>
      <c r="BX15" s="114">
        <f t="shared" si="55"/>
      </c>
      <c r="BY15" s="114">
        <f t="shared" si="56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7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0</v>
      </c>
      <c r="EQ15" s="28">
        <f>MIN($EZ15:FA15)</f>
        <v>0</v>
      </c>
      <c r="ER15" s="28">
        <f>MIN($EZ15:FB15)</f>
        <v>0</v>
      </c>
      <c r="ES15" s="28">
        <f>MIN($EZ15:FC15)</f>
        <v>0</v>
      </c>
      <c r="ET15" s="28">
        <f>MIN($EZ15:FD15)</f>
        <v>0</v>
      </c>
      <c r="EU15" s="28">
        <f>MIN($EZ15:FE15)</f>
        <v>0</v>
      </c>
      <c r="EV15" s="28">
        <f>MIN($EZ15:FF15)</f>
        <v>0</v>
      </c>
      <c r="EW15" s="28">
        <f>MIN($EZ15:FG15)</f>
        <v>0</v>
      </c>
      <c r="EX15" s="28">
        <f>MIN($EZ15:FH15)</f>
        <v>0</v>
      </c>
      <c r="EY15" s="28">
        <f>MIN($EZ15:FI15)</f>
        <v>0</v>
      </c>
      <c r="EZ15" s="28">
        <f t="shared" si="22"/>
      </c>
      <c r="FA15" s="28">
        <f t="shared" si="23"/>
      </c>
      <c r="FB15" s="28">
        <f t="shared" si="24"/>
      </c>
      <c r="FC15" s="28">
        <f t="shared" si="25"/>
      </c>
      <c r="FD15" s="28">
        <f t="shared" si="26"/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0</v>
      </c>
      <c r="FP15" s="26">
        <f ca="1">IF(FO15&gt;0,SMALL($FO$11:INDIRECT($FO$7,FALSE),A15),0)</f>
        <v>0</v>
      </c>
      <c r="FQ15" s="26">
        <f t="shared" si="74"/>
        <v>0</v>
      </c>
      <c r="FR15" s="26">
        <f t="shared" si="75"/>
        <v>0</v>
      </c>
      <c r="FS15" s="26">
        <f t="shared" si="76"/>
        <v>0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/>
      <c r="D16" s="135"/>
      <c r="E16" s="134"/>
      <c r="F16" s="134"/>
      <c r="G16" s="149"/>
      <c r="H16" s="136">
        <f t="shared" si="35"/>
      </c>
      <c r="I16" s="137">
        <f t="shared" si="36"/>
      </c>
      <c r="J16" s="137">
        <f>AD16+AO16+BA16+BM16+BY16+CK16+CW16+DI16+DU16+EG16-(MIN(EZ16:FI16)*$EY$2)</f>
        <v>0</v>
      </c>
      <c r="K16" s="140">
        <f ca="1">IF(I16&lt;&gt;"",RANK(I16,J$11:INDIRECT(J$7,FALSE)),"")</f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/>
      <c r="AA16" s="113">
        <f t="shared" si="42"/>
      </c>
      <c r="AB16" s="21"/>
      <c r="AC16" s="114">
        <f t="shared" si="43"/>
      </c>
      <c r="AD16" s="114">
        <f t="shared" si="44"/>
        <v>0</v>
      </c>
      <c r="AE16" s="115">
        <f ca="1">IF(OR(Z16&lt;&gt;"",AB16&lt;&gt;""),RANK(AD16,AD$11:INDIRECT(AD$7,FALSE)),"")</f>
      </c>
      <c r="AF16" s="116"/>
      <c r="AG16" s="117">
        <f t="shared" si="45"/>
      </c>
      <c r="AH16" s="117">
        <f t="shared" si="46"/>
        <v>0</v>
      </c>
      <c r="AI16" s="118">
        <f ca="1">IF(OR(Z16&lt;&gt;"",AB16&lt;&gt;""),RANK(AH16,AH$11:INDIRECT(AH$7,FALSE)),"")</f>
      </c>
      <c r="AJ16" s="119"/>
      <c r="AK16" s="5"/>
      <c r="AL16" s="113">
        <f t="shared" si="2"/>
      </c>
      <c r="AM16" s="21"/>
      <c r="AN16" s="114">
        <f t="shared" si="47"/>
      </c>
      <c r="AO16" s="114">
        <f t="shared" si="48"/>
        <v>0</v>
      </c>
      <c r="AP16" s="115">
        <f ca="1">IF(OR(AK16&lt;&gt;"",AM16&lt;&gt;""),RANK(AO16,AO$11:INDIRECT(AO$7,FALSE)),"")</f>
      </c>
      <c r="AQ16" s="116"/>
      <c r="AR16" s="117">
        <f t="shared" si="3"/>
      </c>
      <c r="AS16" s="120">
        <f>IF(AND($F$8&lt;3,AR16&lt;&gt;""),HLOOKUP(MATCH(EQ16,EZ16:FA16,0),Discards,1,FALSE),"")</f>
      </c>
      <c r="AT16" s="117">
        <f t="shared" si="4"/>
        <v>0</v>
      </c>
      <c r="AU16" s="118">
        <f ca="1">IF(OR(AK16&lt;&gt;"",AM16&lt;&gt;""),RANK(AT16,AT$11:INDIRECT(AT$7,FALSE)),"")</f>
      </c>
      <c r="AV16" s="119"/>
      <c r="AW16" s="5"/>
      <c r="AX16" s="113">
        <f t="shared" si="5"/>
      </c>
      <c r="AY16" s="21"/>
      <c r="AZ16" s="114">
        <f t="shared" si="49"/>
      </c>
      <c r="BA16" s="114">
        <f t="shared" si="50"/>
        <v>0</v>
      </c>
      <c r="BB16" s="115">
        <f ca="1">IF(OR(AW16&lt;&gt;"",AY16&lt;&gt;""),RANK(BA16,BA$11:INDIRECT(BA$7,FALSE)),"")</f>
      </c>
      <c r="BC16" s="116"/>
      <c r="BD16" s="117">
        <f t="shared" si="6"/>
      </c>
      <c r="BE16" s="120">
        <f>IF(AND($F$8&lt;4,BD16&lt;&gt;""),HLOOKUP(MATCH(ER16,EZ16:FB16,0),Discards,1,FALSE),"")</f>
      </c>
      <c r="BF16" s="117">
        <f t="shared" si="51"/>
        <v>0</v>
      </c>
      <c r="BG16" s="118">
        <f ca="1">IF(OR(AW16&lt;&gt;"",AY16&lt;&gt;""),RANK(BF16,BF$11:INDIRECT(BF$7,FALSE)),"")</f>
      </c>
      <c r="BH16" s="119"/>
      <c r="BI16" s="5"/>
      <c r="BJ16" s="113">
        <f t="shared" si="7"/>
      </c>
      <c r="BK16" s="21"/>
      <c r="BL16" s="114">
        <f t="shared" si="52"/>
      </c>
      <c r="BM16" s="114">
        <f t="shared" si="53"/>
        <v>0</v>
      </c>
      <c r="BN16" s="115">
        <f ca="1">IF(OR(BI16&lt;&gt;"",BK16&lt;&gt;""),RANK(BM16,BM$11:INDIRECT(BM$7,FALSE)),"")</f>
      </c>
      <c r="BO16" s="116"/>
      <c r="BP16" s="117">
        <f t="shared" si="8"/>
      </c>
      <c r="BQ16" s="120">
        <f>IF(AND($F$8&lt;5,BP16&lt;&gt;""),HLOOKUP(MATCH(ES16,EZ16:FC16,0),Discards,1,FALSE),"")</f>
      </c>
      <c r="BR16" s="117">
        <f t="shared" si="54"/>
        <v>0</v>
      </c>
      <c r="BS16" s="118">
        <f ca="1">IF(OR(BI16&lt;&gt;"",BK16&lt;&gt;""),RANK(BR16,BR$11:INDIRECT(BR$7,FALSE)),"")</f>
      </c>
      <c r="BT16" s="119"/>
      <c r="BU16" s="5"/>
      <c r="BV16" s="113">
        <f t="shared" si="9"/>
      </c>
      <c r="BW16" s="21"/>
      <c r="BX16" s="114">
        <f t="shared" si="55"/>
      </c>
      <c r="BY16" s="114">
        <f t="shared" si="56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7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0</v>
      </c>
      <c r="EQ16" s="28">
        <f>MIN($EZ16:FA16)</f>
        <v>0</v>
      </c>
      <c r="ER16" s="28">
        <f>MIN($EZ16:FB16)</f>
        <v>0</v>
      </c>
      <c r="ES16" s="28">
        <f>MIN($EZ16:FC16)</f>
        <v>0</v>
      </c>
      <c r="ET16" s="28">
        <f>MIN($EZ16:FD16)</f>
        <v>0</v>
      </c>
      <c r="EU16" s="28">
        <f>MIN($EZ16:FE16)</f>
        <v>0</v>
      </c>
      <c r="EV16" s="28">
        <f>MIN($EZ16:FF16)</f>
        <v>0</v>
      </c>
      <c r="EW16" s="28">
        <f>MIN($EZ16:FG16)</f>
        <v>0</v>
      </c>
      <c r="EX16" s="28">
        <f>MIN($EZ16:FH16)</f>
        <v>0</v>
      </c>
      <c r="EY16" s="28">
        <f>MIN($EZ16:FI16)</f>
        <v>0</v>
      </c>
      <c r="EZ16" s="28">
        <f t="shared" si="22"/>
      </c>
      <c r="FA16" s="28">
        <f t="shared" si="23"/>
      </c>
      <c r="FB16" s="28">
        <f t="shared" si="24"/>
      </c>
      <c r="FC16" s="28">
        <f t="shared" si="25"/>
      </c>
      <c r="FD16" s="28">
        <f t="shared" si="26"/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0</v>
      </c>
      <c r="FP16" s="26">
        <f ca="1">IF(FO16&gt;0,SMALL($FO$11:INDIRECT($FO$7,FALSE),A16),0)</f>
        <v>0</v>
      </c>
      <c r="FQ16" s="26">
        <f t="shared" si="74"/>
        <v>0</v>
      </c>
      <c r="FR16" s="26">
        <f t="shared" si="75"/>
        <v>0</v>
      </c>
      <c r="FS16" s="26">
        <f t="shared" si="76"/>
        <v>0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/>
      <c r="D17" s="19"/>
      <c r="E17" s="18"/>
      <c r="F17" s="18"/>
      <c r="G17" s="148"/>
      <c r="H17" s="122">
        <f t="shared" si="35"/>
      </c>
      <c r="I17" s="30">
        <f t="shared" si="36"/>
      </c>
      <c r="J17" s="30">
        <f>AD17+AO17+BA17+BM17+BY17+CK17+CW17+DI17+DU17+EG17-(MIN(EZ17:FI17)*$EY$2)</f>
        <v>0</v>
      </c>
      <c r="K17" s="139">
        <f ca="1">IF(I17&lt;&gt;"",RANK(I17,J$11:INDIRECT(J$7,FALSE)),"")</f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/>
      <c r="AA17" s="103">
        <f t="shared" si="42"/>
      </c>
      <c r="AB17" s="20"/>
      <c r="AC17" s="104">
        <f t="shared" si="43"/>
      </c>
      <c r="AD17" s="104">
        <f t="shared" si="44"/>
        <v>0</v>
      </c>
      <c r="AE17" s="105">
        <f ca="1">IF(OR(Z17&lt;&gt;"",AB17&lt;&gt;""),RANK(AD17,AD$11:INDIRECT(AD$7,FALSE)),"")</f>
      </c>
      <c r="AF17" s="106"/>
      <c r="AG17" s="107">
        <f t="shared" si="45"/>
      </c>
      <c r="AH17" s="107">
        <f t="shared" si="46"/>
        <v>0</v>
      </c>
      <c r="AI17" s="108">
        <f ca="1">IF(OR(Z17&lt;&gt;"",AB17&lt;&gt;""),RANK(AH17,AH$11:INDIRECT(AH$7,FALSE)),"")</f>
      </c>
      <c r="AJ17" s="109"/>
      <c r="AK17" s="4"/>
      <c r="AL17" s="103">
        <f t="shared" si="2"/>
      </c>
      <c r="AM17" s="20"/>
      <c r="AN17" s="104">
        <f t="shared" si="47"/>
      </c>
      <c r="AO17" s="104">
        <f t="shared" si="48"/>
        <v>0</v>
      </c>
      <c r="AP17" s="105">
        <f ca="1">IF(OR(AK17&lt;&gt;"",AM17&lt;&gt;""),RANK(AO17,AO$11:INDIRECT(AO$7,FALSE)),"")</f>
      </c>
      <c r="AQ17" s="106"/>
      <c r="AR17" s="107">
        <f t="shared" si="3"/>
      </c>
      <c r="AS17" s="110">
        <f>IF(AND($F$8&lt;3,AR17&lt;&gt;""),HLOOKUP(MATCH(EQ17,EZ17:FA17,0),Discards,1,FALSE),"")</f>
      </c>
      <c r="AT17" s="107">
        <f t="shared" si="4"/>
        <v>0</v>
      </c>
      <c r="AU17" s="108">
        <f ca="1">IF(OR(AK17&lt;&gt;"",AM17&lt;&gt;""),RANK(AT17,AT$11:INDIRECT(AT$7,FALSE)),"")</f>
      </c>
      <c r="AV17" s="109"/>
      <c r="AW17" s="4"/>
      <c r="AX17" s="103">
        <f t="shared" si="5"/>
      </c>
      <c r="AY17" s="20"/>
      <c r="AZ17" s="104">
        <f t="shared" si="49"/>
      </c>
      <c r="BA17" s="104">
        <f t="shared" si="50"/>
        <v>0</v>
      </c>
      <c r="BB17" s="105">
        <f ca="1">IF(OR(AW17&lt;&gt;"",AY17&lt;&gt;""),RANK(BA17,BA$11:INDIRECT(BA$7,FALSE)),"")</f>
      </c>
      <c r="BC17" s="106"/>
      <c r="BD17" s="107">
        <f t="shared" si="6"/>
      </c>
      <c r="BE17" s="110">
        <f>IF(AND($F$8&lt;4,BD17&lt;&gt;""),HLOOKUP(MATCH(ER17,EZ17:FB17,0),Discards,1,FALSE),"")</f>
      </c>
      <c r="BF17" s="107">
        <f t="shared" si="51"/>
        <v>0</v>
      </c>
      <c r="BG17" s="108">
        <f ca="1">IF(OR(AW17&lt;&gt;"",AY17&lt;&gt;""),RANK(BF17,BF$11:INDIRECT(BF$7,FALSE)),"")</f>
      </c>
      <c r="BH17" s="109"/>
      <c r="BI17" s="4"/>
      <c r="BJ17" s="103">
        <f t="shared" si="7"/>
      </c>
      <c r="BK17" s="20"/>
      <c r="BL17" s="104">
        <f t="shared" si="52"/>
      </c>
      <c r="BM17" s="104">
        <f t="shared" si="53"/>
        <v>0</v>
      </c>
      <c r="BN17" s="105">
        <f ca="1">IF(OR(BI17&lt;&gt;"",BK17&lt;&gt;""),RANK(BM17,BM$11:INDIRECT(BM$7,FALSE)),"")</f>
      </c>
      <c r="BO17" s="106"/>
      <c r="BP17" s="107">
        <f t="shared" si="8"/>
      </c>
      <c r="BQ17" s="110">
        <f>IF(AND($F$8&lt;5,BP17&lt;&gt;""),HLOOKUP(MATCH(ES17,EZ17:FC17,0),Discards,1,FALSE),"")</f>
      </c>
      <c r="BR17" s="107">
        <f t="shared" si="54"/>
        <v>0</v>
      </c>
      <c r="BS17" s="108">
        <f ca="1">IF(OR(BI17&lt;&gt;"",BK17&lt;&gt;""),RANK(BR17,BR$11:INDIRECT(BR$7,FALSE)),"")</f>
      </c>
      <c r="BT17" s="109"/>
      <c r="BU17" s="4"/>
      <c r="BV17" s="103">
        <f t="shared" si="9"/>
      </c>
      <c r="BW17" s="20"/>
      <c r="BX17" s="104">
        <f t="shared" si="55"/>
      </c>
      <c r="BY17" s="104">
        <f t="shared" si="56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7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0</v>
      </c>
      <c r="EQ17" s="28">
        <f>MIN($EZ17:FA17)</f>
        <v>0</v>
      </c>
      <c r="ER17" s="28">
        <f>MIN($EZ17:FB17)</f>
        <v>0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2"/>
      </c>
      <c r="FA17" s="28">
        <f t="shared" si="23"/>
      </c>
      <c r="FB17" s="28">
        <f t="shared" si="24"/>
      </c>
      <c r="FC17" s="28">
        <f t="shared" si="25"/>
      </c>
      <c r="FD17" s="28">
        <f t="shared" si="26"/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0</v>
      </c>
      <c r="FP17" s="26">
        <f ca="1">IF(FO17&gt;0,SMALL($FO$11:INDIRECT($FO$7,FALSE),A17),0)</f>
        <v>0</v>
      </c>
      <c r="FQ17" s="26">
        <f t="shared" si="74"/>
        <v>0</v>
      </c>
      <c r="FR17" s="26">
        <f t="shared" si="75"/>
        <v>0</v>
      </c>
      <c r="FS17" s="26">
        <f t="shared" si="76"/>
        <v>0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/>
      <c r="D18" s="19"/>
      <c r="E18" s="18"/>
      <c r="F18" s="18"/>
      <c r="G18" s="148"/>
      <c r="H18" s="122">
        <f t="shared" si="35"/>
      </c>
      <c r="I18" s="30">
        <f t="shared" si="36"/>
      </c>
      <c r="J18" s="30">
        <f>AD18+AO18+BA18+BM18+BY18+CK18+CW18+DI18+DU18+EG18-(MIN(EZ18:FI18)*$EY$2)</f>
        <v>0</v>
      </c>
      <c r="K18" s="139">
        <f ca="1">IF(I18&lt;&gt;"",RANK(I18,J$11:INDIRECT(J$7,FALSE)),"")</f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/>
      <c r="AA18" s="103">
        <f t="shared" si="42"/>
      </c>
      <c r="AB18" s="20"/>
      <c r="AC18" s="104">
        <f t="shared" si="43"/>
      </c>
      <c r="AD18" s="104">
        <f t="shared" si="44"/>
        <v>0</v>
      </c>
      <c r="AE18" s="105">
        <f ca="1">IF(OR(Z18&lt;&gt;"",AB18&lt;&gt;""),RANK(AD18,AD$11:INDIRECT(AD$7,FALSE)),"")</f>
      </c>
      <c r="AF18" s="106"/>
      <c r="AG18" s="107">
        <f t="shared" si="45"/>
      </c>
      <c r="AH18" s="107">
        <f t="shared" si="46"/>
        <v>0</v>
      </c>
      <c r="AI18" s="108">
        <f ca="1">IF(OR(Z18&lt;&gt;"",AB18&lt;&gt;""),RANK(AH18,AH$11:INDIRECT(AH$7,FALSE)),"")</f>
      </c>
      <c r="AJ18" s="109"/>
      <c r="AK18" s="4"/>
      <c r="AL18" s="103">
        <f t="shared" si="2"/>
      </c>
      <c r="AM18" s="20"/>
      <c r="AN18" s="104">
        <f t="shared" si="47"/>
      </c>
      <c r="AO18" s="104">
        <f t="shared" si="48"/>
        <v>0</v>
      </c>
      <c r="AP18" s="105">
        <f ca="1">IF(OR(AK18&lt;&gt;"",AM18&lt;&gt;""),RANK(AO18,AO$11:INDIRECT(AO$7,FALSE)),"")</f>
      </c>
      <c r="AQ18" s="106"/>
      <c r="AR18" s="107">
        <f t="shared" si="3"/>
      </c>
      <c r="AS18" s="110">
        <f>IF(AND($F$8&lt;3,AR18&lt;&gt;""),HLOOKUP(MATCH(EQ18,EZ18:FA18,0),Discards,1,FALSE),"")</f>
      </c>
      <c r="AT18" s="107">
        <f t="shared" si="4"/>
        <v>0</v>
      </c>
      <c r="AU18" s="108">
        <f ca="1">IF(OR(AK18&lt;&gt;"",AM18&lt;&gt;""),RANK(AT18,AT$11:INDIRECT(AT$7,FALSE)),"")</f>
      </c>
      <c r="AV18" s="109"/>
      <c r="AW18" s="4"/>
      <c r="AX18" s="103">
        <f t="shared" si="5"/>
      </c>
      <c r="AY18" s="20"/>
      <c r="AZ18" s="104">
        <f t="shared" si="49"/>
      </c>
      <c r="BA18" s="104">
        <f t="shared" si="50"/>
        <v>0</v>
      </c>
      <c r="BB18" s="105">
        <f ca="1">IF(OR(AW18&lt;&gt;"",AY18&lt;&gt;""),RANK(BA18,BA$11:INDIRECT(BA$7,FALSE)),"")</f>
      </c>
      <c r="BC18" s="106"/>
      <c r="BD18" s="107">
        <f t="shared" si="6"/>
      </c>
      <c r="BE18" s="110">
        <f>IF(AND($F$8&lt;4,BD18&lt;&gt;""),HLOOKUP(MATCH(ER18,EZ18:FB18,0),Discards,1,FALSE),"")</f>
      </c>
      <c r="BF18" s="107">
        <f t="shared" si="51"/>
        <v>0</v>
      </c>
      <c r="BG18" s="108">
        <f ca="1">IF(OR(AW18&lt;&gt;"",AY18&lt;&gt;""),RANK(BF18,BF$11:INDIRECT(BF$7,FALSE)),"")</f>
      </c>
      <c r="BH18" s="109"/>
      <c r="BI18" s="4"/>
      <c r="BJ18" s="103">
        <f t="shared" si="7"/>
      </c>
      <c r="BK18" s="20"/>
      <c r="BL18" s="104">
        <f t="shared" si="52"/>
      </c>
      <c r="BM18" s="104">
        <f t="shared" si="53"/>
        <v>0</v>
      </c>
      <c r="BN18" s="105">
        <f ca="1">IF(OR(BI18&lt;&gt;"",BK18&lt;&gt;""),RANK(BM18,BM$11:INDIRECT(BM$7,FALSE)),"")</f>
      </c>
      <c r="BO18" s="106"/>
      <c r="BP18" s="107">
        <f t="shared" si="8"/>
      </c>
      <c r="BQ18" s="110">
        <f>IF(AND($F$8&lt;5,BP18&lt;&gt;""),HLOOKUP(MATCH(ES18,EZ18:FC18,0),Discards,1,FALSE),"")</f>
      </c>
      <c r="BR18" s="107">
        <f t="shared" si="54"/>
        <v>0</v>
      </c>
      <c r="BS18" s="108">
        <f ca="1">IF(OR(BI18&lt;&gt;"",BK18&lt;&gt;""),RANK(BR18,BR$11:INDIRECT(BR$7,FALSE)),"")</f>
      </c>
      <c r="BT18" s="109"/>
      <c r="BU18" s="4"/>
      <c r="BV18" s="103">
        <f t="shared" si="9"/>
      </c>
      <c r="BW18" s="20"/>
      <c r="BX18" s="104">
        <f t="shared" si="55"/>
      </c>
      <c r="BY18" s="104">
        <f t="shared" si="56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7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0</v>
      </c>
      <c r="EQ18" s="28">
        <f>MIN($EZ18:FA18)</f>
        <v>0</v>
      </c>
      <c r="ER18" s="28">
        <f>MIN($EZ18:FB18)</f>
        <v>0</v>
      </c>
      <c r="ES18" s="28">
        <f>MIN($EZ18:FC18)</f>
        <v>0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2"/>
      </c>
      <c r="FA18" s="28">
        <f t="shared" si="23"/>
      </c>
      <c r="FB18" s="28">
        <f t="shared" si="24"/>
      </c>
      <c r="FC18" s="28">
        <f t="shared" si="25"/>
      </c>
      <c r="FD18" s="28">
        <f t="shared" si="26"/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0</v>
      </c>
      <c r="FP18" s="26">
        <f ca="1">IF(FO18&gt;0,SMALL($FO$11:INDIRECT($FO$7,FALSE),A18),0)</f>
        <v>0</v>
      </c>
      <c r="FQ18" s="26">
        <f t="shared" si="74"/>
        <v>0</v>
      </c>
      <c r="FR18" s="26">
        <f t="shared" si="75"/>
        <v>0</v>
      </c>
      <c r="FS18" s="26">
        <f t="shared" si="76"/>
        <v>0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/>
      <c r="D19" s="19"/>
      <c r="E19" s="18"/>
      <c r="F19" s="18"/>
      <c r="G19" s="148"/>
      <c r="H19" s="122">
        <f t="shared" si="35"/>
      </c>
      <c r="I19" s="30">
        <f t="shared" si="36"/>
      </c>
      <c r="J19" s="30">
        <f>AD19+AO19+BA19+BM19+BY19+CK19+CW19+DI19+DU19+EG19-(MIN(EZ19:FI19)*$EY$2)</f>
        <v>0</v>
      </c>
      <c r="K19" s="139">
        <f ca="1">IF(I19&lt;&gt;"",RANK(I19,J$11:INDIRECT(J$7,FALSE)),"")</f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/>
      <c r="AA19" s="103">
        <f t="shared" si="42"/>
      </c>
      <c r="AB19" s="20"/>
      <c r="AC19" s="104">
        <f t="shared" si="43"/>
      </c>
      <c r="AD19" s="104">
        <f t="shared" si="44"/>
        <v>0</v>
      </c>
      <c r="AE19" s="105">
        <f ca="1">IF(OR(Z19&lt;&gt;"",AB19&lt;&gt;""),RANK(AD19,AD$11:INDIRECT(AD$7,FALSE)),"")</f>
      </c>
      <c r="AF19" s="106"/>
      <c r="AG19" s="107">
        <f t="shared" si="45"/>
      </c>
      <c r="AH19" s="107">
        <f t="shared" si="46"/>
        <v>0</v>
      </c>
      <c r="AI19" s="108">
        <f ca="1">IF(OR(Z19&lt;&gt;"",AB19&lt;&gt;""),RANK(AH19,AH$11:INDIRECT(AH$7,FALSE)),"")</f>
      </c>
      <c r="AJ19" s="109"/>
      <c r="AK19" s="4"/>
      <c r="AL19" s="103">
        <f t="shared" si="2"/>
      </c>
      <c r="AM19" s="20"/>
      <c r="AN19" s="104">
        <f t="shared" si="47"/>
      </c>
      <c r="AO19" s="104">
        <f t="shared" si="48"/>
        <v>0</v>
      </c>
      <c r="AP19" s="105">
        <f ca="1">IF(OR(AK19&lt;&gt;"",AM19&lt;&gt;""),RANK(AO19,AO$11:INDIRECT(AO$7,FALSE)),"")</f>
      </c>
      <c r="AQ19" s="106"/>
      <c r="AR19" s="107">
        <f t="shared" si="3"/>
      </c>
      <c r="AS19" s="110">
        <f>IF(AND($F$8&lt;3,AR19&lt;&gt;""),HLOOKUP(MATCH(EQ19,EZ19:FA19,0),Discards,1,FALSE),"")</f>
      </c>
      <c r="AT19" s="107">
        <f t="shared" si="4"/>
        <v>0</v>
      </c>
      <c r="AU19" s="108">
        <f ca="1">IF(OR(AK19&lt;&gt;"",AM19&lt;&gt;""),RANK(AT19,AT$11:INDIRECT(AT$7,FALSE)),"")</f>
      </c>
      <c r="AV19" s="109"/>
      <c r="AW19" s="4"/>
      <c r="AX19" s="103">
        <f t="shared" si="5"/>
      </c>
      <c r="AY19" s="20"/>
      <c r="AZ19" s="104">
        <f t="shared" si="49"/>
      </c>
      <c r="BA19" s="104">
        <f t="shared" si="50"/>
        <v>0</v>
      </c>
      <c r="BB19" s="105">
        <f ca="1">IF(OR(AW19&lt;&gt;"",AY19&lt;&gt;""),RANK(BA19,BA$11:INDIRECT(BA$7,FALSE)),"")</f>
      </c>
      <c r="BC19" s="106"/>
      <c r="BD19" s="107">
        <f t="shared" si="6"/>
      </c>
      <c r="BE19" s="110">
        <f>IF(AND($F$8&lt;4,BD19&lt;&gt;""),HLOOKUP(MATCH(ER19,EZ19:FB19,0),Discards,1,FALSE),"")</f>
      </c>
      <c r="BF19" s="107">
        <f t="shared" si="51"/>
        <v>0</v>
      </c>
      <c r="BG19" s="108">
        <f ca="1">IF(OR(AW19&lt;&gt;"",AY19&lt;&gt;""),RANK(BF19,BF$11:INDIRECT(BF$7,FALSE)),"")</f>
      </c>
      <c r="BH19" s="109"/>
      <c r="BI19" s="4"/>
      <c r="BJ19" s="103">
        <f t="shared" si="7"/>
      </c>
      <c r="BK19" s="20"/>
      <c r="BL19" s="104">
        <f t="shared" si="52"/>
      </c>
      <c r="BM19" s="104">
        <f t="shared" si="53"/>
        <v>0</v>
      </c>
      <c r="BN19" s="105">
        <f ca="1">IF(OR(BI19&lt;&gt;"",BK19&lt;&gt;""),RANK(BM19,BM$11:INDIRECT(BM$7,FALSE)),"")</f>
      </c>
      <c r="BO19" s="106"/>
      <c r="BP19" s="107">
        <f t="shared" si="8"/>
      </c>
      <c r="BQ19" s="110">
        <f>IF(AND($F$8&lt;5,BP19&lt;&gt;""),HLOOKUP(MATCH(ES19,EZ19:FC19,0),Discards,1,FALSE),"")</f>
      </c>
      <c r="BR19" s="107">
        <f t="shared" si="54"/>
        <v>0</v>
      </c>
      <c r="BS19" s="108">
        <f ca="1">IF(OR(BI19&lt;&gt;"",BK19&lt;&gt;""),RANK(BR19,BR$11:INDIRECT(BR$7,FALSE)),"")</f>
      </c>
      <c r="BT19" s="109"/>
      <c r="BU19" s="4"/>
      <c r="BV19" s="103">
        <f t="shared" si="9"/>
      </c>
      <c r="BW19" s="20"/>
      <c r="BX19" s="104">
        <f t="shared" si="55"/>
      </c>
      <c r="BY19" s="104">
        <f t="shared" si="56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7"/>
        <v>0</v>
      </c>
      <c r="CE19" s="108">
        <f ca="1">IF(OR(BU19&lt;&gt;"",BW19&lt;&gt;""),RANK(CD19,CD$11:INDIRECT(CD$7,FALSE)),"")</f>
      </c>
      <c r="CF19" s="109"/>
      <c r="CG19" s="4"/>
      <c r="CH19" s="103">
        <f t="shared" si="11"/>
      </c>
      <c r="CI19" s="20"/>
      <c r="CJ19" s="104">
        <f t="shared" si="58"/>
      </c>
      <c r="CK19" s="104">
        <f t="shared" si="59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60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0</v>
      </c>
      <c r="EQ19" s="28">
        <f>MIN($EZ19:FA19)</f>
        <v>0</v>
      </c>
      <c r="ER19" s="28">
        <f>MIN($EZ19:FB19)</f>
        <v>0</v>
      </c>
      <c r="ES19" s="28">
        <f>MIN($EZ19:FC19)</f>
        <v>0</v>
      </c>
      <c r="ET19" s="28">
        <f>MIN($EZ19:FD19)</f>
        <v>0</v>
      </c>
      <c r="EU19" s="28">
        <f>MIN($EZ19:FE19)</f>
        <v>0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2"/>
      </c>
      <c r="FA19" s="28">
        <f t="shared" si="23"/>
      </c>
      <c r="FB19" s="28">
        <f t="shared" si="24"/>
      </c>
      <c r="FC19" s="28">
        <f t="shared" si="25"/>
      </c>
      <c r="FD19" s="28">
        <f t="shared" si="26"/>
      </c>
      <c r="FE19" s="28">
        <f t="shared" si="27"/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0</v>
      </c>
      <c r="FP19" s="26">
        <f ca="1">IF(FO19&gt;0,SMALL($FO$11:INDIRECT($FO$7,FALSE),A19),0)</f>
        <v>0</v>
      </c>
      <c r="FQ19" s="26">
        <f t="shared" si="74"/>
        <v>0</v>
      </c>
      <c r="FR19" s="26">
        <f t="shared" si="75"/>
        <v>0</v>
      </c>
      <c r="FS19" s="26">
        <f t="shared" si="76"/>
        <v>0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/>
      <c r="D20" s="135"/>
      <c r="E20" s="134"/>
      <c r="F20" s="134"/>
      <c r="G20" s="149"/>
      <c r="H20" s="136">
        <f t="shared" si="35"/>
      </c>
      <c r="I20" s="137">
        <f t="shared" si="36"/>
      </c>
      <c r="J20" s="137">
        <f>AD20+AO20+BA20+BM20+BY20+CK20+CW20+DI20+DU20+EG20-(MIN(EZ20:FI20)*$EY$2)</f>
        <v>0</v>
      </c>
      <c r="K20" s="140">
        <f ca="1">IF(I20&lt;&gt;"",RANK(I20,J$11:INDIRECT(J$7,FALSE)),"")</f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/>
      <c r="AA20" s="113">
        <f t="shared" si="42"/>
      </c>
      <c r="AB20" s="21"/>
      <c r="AC20" s="114">
        <f t="shared" si="43"/>
      </c>
      <c r="AD20" s="114">
        <f t="shared" si="44"/>
        <v>0</v>
      </c>
      <c r="AE20" s="115">
        <f ca="1">IF(OR(Z20&lt;&gt;"",AB20&lt;&gt;""),RANK(AD20,AD$11:INDIRECT(AD$7,FALSE)),"")</f>
      </c>
      <c r="AF20" s="116"/>
      <c r="AG20" s="117">
        <f t="shared" si="45"/>
      </c>
      <c r="AH20" s="117">
        <f t="shared" si="46"/>
        <v>0</v>
      </c>
      <c r="AI20" s="118">
        <f ca="1">IF(OR(Z20&lt;&gt;"",AB20&lt;&gt;""),RANK(AH20,AH$11:INDIRECT(AH$7,FALSE)),"")</f>
      </c>
      <c r="AJ20" s="119"/>
      <c r="AK20" s="5"/>
      <c r="AL20" s="113">
        <f t="shared" si="2"/>
      </c>
      <c r="AM20" s="21"/>
      <c r="AN20" s="114">
        <f t="shared" si="47"/>
      </c>
      <c r="AO20" s="114">
        <f t="shared" si="48"/>
        <v>0</v>
      </c>
      <c r="AP20" s="115">
        <f ca="1">IF(OR(AK20&lt;&gt;"",AM20&lt;&gt;""),RANK(AO20,AO$11:INDIRECT(AO$7,FALSE)),"")</f>
      </c>
      <c r="AQ20" s="116"/>
      <c r="AR20" s="117">
        <f t="shared" si="3"/>
      </c>
      <c r="AS20" s="120">
        <f>IF(AND($F$8&lt;3,AR20&lt;&gt;""),HLOOKUP(MATCH(EQ20,EZ20:FA20,0),Discards,1,FALSE),"")</f>
      </c>
      <c r="AT20" s="117">
        <f t="shared" si="4"/>
        <v>0</v>
      </c>
      <c r="AU20" s="118">
        <f ca="1">IF(OR(AK20&lt;&gt;"",AM20&lt;&gt;""),RANK(AT20,AT$11:INDIRECT(AT$7,FALSE)),"")</f>
      </c>
      <c r="AV20" s="119"/>
      <c r="AW20" s="5"/>
      <c r="AX20" s="113">
        <f t="shared" si="5"/>
      </c>
      <c r="AY20" s="21"/>
      <c r="AZ20" s="114">
        <f t="shared" si="49"/>
      </c>
      <c r="BA20" s="114">
        <f t="shared" si="50"/>
        <v>0</v>
      </c>
      <c r="BB20" s="115">
        <f ca="1">IF(OR(AW20&lt;&gt;"",AY20&lt;&gt;""),RANK(BA20,BA$11:INDIRECT(BA$7,FALSE)),"")</f>
      </c>
      <c r="BC20" s="116"/>
      <c r="BD20" s="117">
        <f t="shared" si="6"/>
      </c>
      <c r="BE20" s="120">
        <f>IF(AND($F$8&lt;4,BD20&lt;&gt;""),HLOOKUP(MATCH(ER20,EZ20:FB20,0),Discards,1,FALSE),"")</f>
      </c>
      <c r="BF20" s="117">
        <f t="shared" si="51"/>
        <v>0</v>
      </c>
      <c r="BG20" s="118">
        <f ca="1">IF(OR(AW20&lt;&gt;"",AY20&lt;&gt;""),RANK(BF20,BF$11:INDIRECT(BF$7,FALSE)),"")</f>
      </c>
      <c r="BH20" s="119"/>
      <c r="BI20" s="5"/>
      <c r="BJ20" s="113">
        <f t="shared" si="7"/>
      </c>
      <c r="BK20" s="21"/>
      <c r="BL20" s="114">
        <f t="shared" si="52"/>
      </c>
      <c r="BM20" s="114">
        <f t="shared" si="53"/>
        <v>0</v>
      </c>
      <c r="BN20" s="115">
        <f ca="1">IF(OR(BI20&lt;&gt;"",BK20&lt;&gt;""),RANK(BM20,BM$11:INDIRECT(BM$7,FALSE)),"")</f>
      </c>
      <c r="BO20" s="116"/>
      <c r="BP20" s="117">
        <f t="shared" si="8"/>
      </c>
      <c r="BQ20" s="120">
        <f>IF(AND($F$8&lt;5,BP20&lt;&gt;""),HLOOKUP(MATCH(ES20,EZ20:FC20,0),Discards,1,FALSE),"")</f>
      </c>
      <c r="BR20" s="117">
        <f t="shared" si="54"/>
        <v>0</v>
      </c>
      <c r="BS20" s="118">
        <f ca="1">IF(OR(BI20&lt;&gt;"",BK20&lt;&gt;""),RANK(BR20,BR$11:INDIRECT(BR$7,FALSE)),"")</f>
      </c>
      <c r="BT20" s="119"/>
      <c r="BU20" s="5"/>
      <c r="BV20" s="113">
        <f t="shared" si="9"/>
      </c>
      <c r="BW20" s="21"/>
      <c r="BX20" s="114">
        <f t="shared" si="55"/>
      </c>
      <c r="BY20" s="114">
        <f t="shared" si="56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7"/>
        <v>0</v>
      </c>
      <c r="CE20" s="118">
        <f ca="1">IF(OR(BU20&lt;&gt;"",BW20&lt;&gt;""),RANK(CD20,CD$11:INDIRECT(CD$7,FALSE)),"")</f>
      </c>
      <c r="CF20" s="119"/>
      <c r="CG20" s="5"/>
      <c r="CH20" s="113">
        <f t="shared" si="11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0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22"/>
      </c>
      <c r="FA20" s="28">
        <f t="shared" si="23"/>
      </c>
      <c r="FB20" s="28">
        <f t="shared" si="24"/>
      </c>
      <c r="FC20" s="28">
        <f t="shared" si="25"/>
      </c>
      <c r="FD20" s="28">
        <f t="shared" si="26"/>
      </c>
      <c r="FE20" s="28">
        <f t="shared" si="27"/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0</v>
      </c>
      <c r="FP20" s="26">
        <f ca="1">IF(FO20&gt;0,SMALL($FO$11:INDIRECT($FO$7,FALSE),A20),0)</f>
        <v>0</v>
      </c>
      <c r="FQ20" s="26">
        <f t="shared" si="74"/>
        <v>0</v>
      </c>
      <c r="FR20" s="26">
        <f t="shared" si="75"/>
        <v>0</v>
      </c>
      <c r="FS20" s="26">
        <f t="shared" si="76"/>
        <v>0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/>
      <c r="D21" s="135"/>
      <c r="E21" s="134"/>
      <c r="F21" s="134"/>
      <c r="G21" s="149"/>
      <c r="H21" s="136">
        <f t="shared" si="35"/>
      </c>
      <c r="I21" s="137">
        <f t="shared" si="36"/>
      </c>
      <c r="J21" s="137">
        <f>AD21+AO21+BA21+BM21+BY21+CK21+CW21+DI21+DU21+EG21-(MIN(EZ21:FI21)*$EY$2)</f>
        <v>0</v>
      </c>
      <c r="K21" s="140">
        <f ca="1">IF(I21&lt;&gt;"",RANK(I21,J$11:INDIRECT(J$7,FALSE)),"")</f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/>
      <c r="AA21" s="113">
        <f t="shared" si="42"/>
      </c>
      <c r="AB21" s="21"/>
      <c r="AC21" s="114">
        <f t="shared" si="43"/>
      </c>
      <c r="AD21" s="114">
        <f t="shared" si="44"/>
        <v>0</v>
      </c>
      <c r="AE21" s="115">
        <f ca="1">IF(OR(Z21&lt;&gt;"",AB21&lt;&gt;""),RANK(AD21,AD$11:INDIRECT(AD$7,FALSE)),"")</f>
      </c>
      <c r="AF21" s="116"/>
      <c r="AG21" s="117">
        <f t="shared" si="45"/>
      </c>
      <c r="AH21" s="117">
        <f t="shared" si="46"/>
        <v>0</v>
      </c>
      <c r="AI21" s="118">
        <f ca="1">IF(OR(Z21&lt;&gt;"",AB21&lt;&gt;""),RANK(AH21,AH$11:INDIRECT(AH$7,FALSE)),"")</f>
      </c>
      <c r="AJ21" s="119"/>
      <c r="AK21" s="5"/>
      <c r="AL21" s="113">
        <f t="shared" si="2"/>
      </c>
      <c r="AM21" s="21"/>
      <c r="AN21" s="114">
        <f t="shared" si="47"/>
      </c>
      <c r="AO21" s="114">
        <f t="shared" si="48"/>
        <v>0</v>
      </c>
      <c r="AP21" s="115">
        <f ca="1">IF(OR(AK21&lt;&gt;"",AM21&lt;&gt;""),RANK(AO21,AO$11:INDIRECT(AO$7,FALSE)),"")</f>
      </c>
      <c r="AQ21" s="116"/>
      <c r="AR21" s="117">
        <f t="shared" si="3"/>
      </c>
      <c r="AS21" s="120">
        <f>IF(AND($F$8&lt;3,AR21&lt;&gt;""),HLOOKUP(MATCH(EQ21,EZ21:FA21,0),Discards,1,FALSE),"")</f>
      </c>
      <c r="AT21" s="117">
        <f t="shared" si="4"/>
        <v>0</v>
      </c>
      <c r="AU21" s="118">
        <f ca="1">IF(OR(AK21&lt;&gt;"",AM21&lt;&gt;""),RANK(AT21,AT$11:INDIRECT(AT$7,FALSE)),"")</f>
      </c>
      <c r="AV21" s="119"/>
      <c r="AW21" s="5"/>
      <c r="AX21" s="113">
        <f t="shared" si="5"/>
      </c>
      <c r="AY21" s="21"/>
      <c r="AZ21" s="114">
        <f t="shared" si="49"/>
      </c>
      <c r="BA21" s="114">
        <f t="shared" si="50"/>
        <v>0</v>
      </c>
      <c r="BB21" s="115">
        <f ca="1">IF(OR(AW21&lt;&gt;"",AY21&lt;&gt;""),RANK(BA21,BA$11:INDIRECT(BA$7,FALSE)),"")</f>
      </c>
      <c r="BC21" s="116"/>
      <c r="BD21" s="117">
        <f t="shared" si="6"/>
      </c>
      <c r="BE21" s="120">
        <f>IF(AND($F$8&lt;4,BD21&lt;&gt;""),HLOOKUP(MATCH(ER21,EZ21:FB21,0),Discards,1,FALSE),"")</f>
      </c>
      <c r="BF21" s="117">
        <f t="shared" si="51"/>
        <v>0</v>
      </c>
      <c r="BG21" s="118">
        <f ca="1">IF(OR(AW21&lt;&gt;"",AY21&lt;&gt;""),RANK(BF21,BF$11:INDIRECT(BF$7,FALSE)),"")</f>
      </c>
      <c r="BH21" s="119"/>
      <c r="BI21" s="5"/>
      <c r="BJ21" s="113">
        <f t="shared" si="7"/>
      </c>
      <c r="BK21" s="21"/>
      <c r="BL21" s="114">
        <f t="shared" si="52"/>
      </c>
      <c r="BM21" s="114">
        <f t="shared" si="53"/>
        <v>0</v>
      </c>
      <c r="BN21" s="115">
        <f ca="1">IF(OR(BI21&lt;&gt;"",BK21&lt;&gt;""),RANK(BM21,BM$11:INDIRECT(BM$7,FALSE)),"")</f>
      </c>
      <c r="BO21" s="116"/>
      <c r="BP21" s="117">
        <f t="shared" si="8"/>
      </c>
      <c r="BQ21" s="120">
        <f>IF(AND($F$8&lt;5,BP21&lt;&gt;""),HLOOKUP(MATCH(ES21,EZ21:FC21,0),Discards,1,FALSE),"")</f>
      </c>
      <c r="BR21" s="117">
        <f t="shared" si="54"/>
        <v>0</v>
      </c>
      <c r="BS21" s="118">
        <f ca="1">IF(OR(BI21&lt;&gt;"",BK21&lt;&gt;""),RANK(BR21,BR$11:INDIRECT(BR$7,FALSE)),"")</f>
      </c>
      <c r="BT21" s="119"/>
      <c r="BU21" s="5"/>
      <c r="BV21" s="113">
        <f t="shared" si="9"/>
      </c>
      <c r="BW21" s="21"/>
      <c r="BX21" s="114">
        <f t="shared" si="55"/>
      </c>
      <c r="BY21" s="114">
        <f t="shared" si="56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7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0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2"/>
      </c>
      <c r="FA21" s="28">
        <f t="shared" si="23"/>
      </c>
      <c r="FB21" s="28">
        <f t="shared" si="24"/>
      </c>
      <c r="FC21" s="28">
        <f t="shared" si="25"/>
      </c>
      <c r="FD21" s="28">
        <f t="shared" si="26"/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0</v>
      </c>
      <c r="FP21" s="26">
        <f ca="1">IF(FO21&gt;0,SMALL($FO$11:INDIRECT($FO$7,FALSE),A21),0)</f>
        <v>0</v>
      </c>
      <c r="FQ21" s="26">
        <f t="shared" si="74"/>
        <v>0</v>
      </c>
      <c r="FR21" s="26">
        <f t="shared" si="75"/>
        <v>0</v>
      </c>
      <c r="FS21" s="26">
        <f t="shared" si="76"/>
        <v>0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/>
      <c r="D22" s="135"/>
      <c r="E22" s="134"/>
      <c r="F22" s="134"/>
      <c r="G22" s="149"/>
      <c r="H22" s="136">
        <f t="shared" si="35"/>
      </c>
      <c r="I22" s="137">
        <f t="shared" si="36"/>
      </c>
      <c r="J22" s="137">
        <f>AD22+AO22+BA22+BM22+BY22+CK22+CW22+DI22+DU22+EG22-(MIN(EZ22:FI22)*$EY$2)</f>
        <v>0</v>
      </c>
      <c r="K22" s="140">
        <f ca="1">IF(I22&lt;&gt;"",RANK(I22,J$11:INDIRECT(J$7,FALSE)),"")</f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/>
      <c r="AA22" s="113">
        <f t="shared" si="42"/>
      </c>
      <c r="AB22" s="21"/>
      <c r="AC22" s="114">
        <f t="shared" si="43"/>
      </c>
      <c r="AD22" s="114">
        <f t="shared" si="44"/>
        <v>0</v>
      </c>
      <c r="AE22" s="115">
        <f ca="1">IF(OR(Z22&lt;&gt;"",AB22&lt;&gt;""),RANK(AD22,AD$11:INDIRECT(AD$7,FALSE)),"")</f>
      </c>
      <c r="AF22" s="116"/>
      <c r="AG22" s="117">
        <f t="shared" si="45"/>
      </c>
      <c r="AH22" s="117">
        <f t="shared" si="46"/>
        <v>0</v>
      </c>
      <c r="AI22" s="118">
        <f ca="1">IF(OR(Z22&lt;&gt;"",AB22&lt;&gt;""),RANK(AH22,AH$11:INDIRECT(AH$7,FALSE)),"")</f>
      </c>
      <c r="AJ22" s="119"/>
      <c r="AK22" s="5"/>
      <c r="AL22" s="113">
        <f t="shared" si="2"/>
      </c>
      <c r="AM22" s="21"/>
      <c r="AN22" s="114">
        <f t="shared" si="47"/>
      </c>
      <c r="AO22" s="114">
        <f t="shared" si="48"/>
        <v>0</v>
      </c>
      <c r="AP22" s="115">
        <f ca="1">IF(OR(AK22&lt;&gt;"",AM22&lt;&gt;""),RANK(AO22,AO$11:INDIRECT(AO$7,FALSE)),"")</f>
      </c>
      <c r="AQ22" s="116"/>
      <c r="AR22" s="117">
        <f t="shared" si="3"/>
      </c>
      <c r="AS22" s="120">
        <f>IF(AND($F$8&lt;3,AR22&lt;&gt;""),HLOOKUP(MATCH(EQ22,EZ22:FA22,0),Discards,1,FALSE),"")</f>
      </c>
      <c r="AT22" s="117">
        <f t="shared" si="4"/>
        <v>0</v>
      </c>
      <c r="AU22" s="118">
        <f ca="1">IF(OR(AK22&lt;&gt;"",AM22&lt;&gt;""),RANK(AT22,AT$11:INDIRECT(AT$7,FALSE)),"")</f>
      </c>
      <c r="AV22" s="119"/>
      <c r="AW22" s="5"/>
      <c r="AX22" s="113">
        <f t="shared" si="5"/>
      </c>
      <c r="AY22" s="21"/>
      <c r="AZ22" s="114">
        <f t="shared" si="49"/>
      </c>
      <c r="BA22" s="114">
        <f t="shared" si="50"/>
        <v>0</v>
      </c>
      <c r="BB22" s="115">
        <f ca="1">IF(OR(AW22&lt;&gt;"",AY22&lt;&gt;""),RANK(BA22,BA$11:INDIRECT(BA$7,FALSE)),"")</f>
      </c>
      <c r="BC22" s="116"/>
      <c r="BD22" s="117">
        <f t="shared" si="6"/>
      </c>
      <c r="BE22" s="120">
        <f>IF(AND($F$8&lt;4,BD22&lt;&gt;""),HLOOKUP(MATCH(ER22,EZ22:FB22,0),Discards,1,FALSE),"")</f>
      </c>
      <c r="BF22" s="117">
        <f t="shared" si="51"/>
        <v>0</v>
      </c>
      <c r="BG22" s="118">
        <f ca="1">IF(OR(AW22&lt;&gt;"",AY22&lt;&gt;""),RANK(BF22,BF$11:INDIRECT(BF$7,FALSE)),"")</f>
      </c>
      <c r="BH22" s="119"/>
      <c r="BI22" s="5"/>
      <c r="BJ22" s="113">
        <f t="shared" si="7"/>
      </c>
      <c r="BK22" s="21"/>
      <c r="BL22" s="114">
        <f t="shared" si="52"/>
      </c>
      <c r="BM22" s="114">
        <f t="shared" si="53"/>
        <v>0</v>
      </c>
      <c r="BN22" s="115">
        <f ca="1">IF(OR(BI22&lt;&gt;"",BK22&lt;&gt;""),RANK(BM22,BM$11:INDIRECT(BM$7,FALSE)),"")</f>
      </c>
      <c r="BO22" s="116"/>
      <c r="BP22" s="117">
        <f t="shared" si="8"/>
      </c>
      <c r="BQ22" s="120">
        <f>IF(AND($F$8&lt;5,BP22&lt;&gt;""),HLOOKUP(MATCH(ES22,EZ22:FC22,0),Discards,1,FALSE),"")</f>
      </c>
      <c r="BR22" s="117">
        <f t="shared" si="54"/>
        <v>0</v>
      </c>
      <c r="BS22" s="118">
        <f ca="1">IF(OR(BI22&lt;&gt;"",BK22&lt;&gt;""),RANK(BR22,BR$11:INDIRECT(BR$7,FALSE)),"")</f>
      </c>
      <c r="BT22" s="119"/>
      <c r="BU22" s="5"/>
      <c r="BV22" s="113">
        <f t="shared" si="9"/>
      </c>
      <c r="BW22" s="21"/>
      <c r="BX22" s="114">
        <f t="shared" si="55"/>
      </c>
      <c r="BY22" s="114">
        <f t="shared" si="56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7"/>
        <v>0</v>
      </c>
      <c r="CE22" s="118">
        <f ca="1">IF(OR(BU22&lt;&gt;"",BW22&lt;&gt;""),RANK(CD22,CD$11:INDIRECT(CD$7,FALSE)),"")</f>
      </c>
      <c r="CF22" s="119"/>
      <c r="CG22" s="5"/>
      <c r="CH22" s="113">
        <f t="shared" si="11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0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2"/>
      </c>
      <c r="FA22" s="28">
        <f t="shared" si="23"/>
      </c>
      <c r="FB22" s="28">
        <f t="shared" si="24"/>
      </c>
      <c r="FC22" s="28">
        <f t="shared" si="25"/>
      </c>
      <c r="FD22" s="28">
        <f t="shared" si="26"/>
      </c>
      <c r="FE22" s="28">
        <f t="shared" si="27"/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0</v>
      </c>
      <c r="FP22" s="26">
        <f ca="1">IF(FO22&gt;0,SMALL($FO$11:INDIRECT($FO$7,FALSE),A22),0)</f>
        <v>0</v>
      </c>
      <c r="FQ22" s="26">
        <f t="shared" si="74"/>
        <v>0</v>
      </c>
      <c r="FR22" s="26">
        <f t="shared" si="75"/>
        <v>0</v>
      </c>
      <c r="FS22" s="26">
        <f t="shared" si="76"/>
        <v>0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/>
      <c r="D23" s="19"/>
      <c r="E23" s="18"/>
      <c r="F23" s="18"/>
      <c r="G23" s="148"/>
      <c r="H23" s="122">
        <f t="shared" si="35"/>
      </c>
      <c r="I23" s="30">
        <f t="shared" si="36"/>
      </c>
      <c r="J23" s="30">
        <f>AD23+AO23+BA23+BM23+BY23+CK23+CW23+DI23+DU23+EG23-(MIN(EZ23:FI23)*$EY$2)</f>
        <v>0</v>
      </c>
      <c r="K23" s="139">
        <f ca="1">IF(I23&lt;&gt;"",RANK(I23,J$11:INDIRECT(J$7,FALSE)),"")</f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/>
      <c r="AA23" s="103">
        <f t="shared" si="42"/>
      </c>
      <c r="AB23" s="20"/>
      <c r="AC23" s="104">
        <f t="shared" si="43"/>
      </c>
      <c r="AD23" s="104">
        <f t="shared" si="44"/>
        <v>0</v>
      </c>
      <c r="AE23" s="105">
        <f ca="1">IF(OR(Z23&lt;&gt;"",AB23&lt;&gt;""),RANK(AD23,AD$11:INDIRECT(AD$7,FALSE)),"")</f>
      </c>
      <c r="AF23" s="106"/>
      <c r="AG23" s="107">
        <f t="shared" si="45"/>
      </c>
      <c r="AH23" s="107">
        <f t="shared" si="46"/>
        <v>0</v>
      </c>
      <c r="AI23" s="108">
        <f ca="1">IF(OR(Z23&lt;&gt;"",AB23&lt;&gt;""),RANK(AH23,AH$11:INDIRECT(AH$7,FALSE)),"")</f>
      </c>
      <c r="AJ23" s="109"/>
      <c r="AK23" s="4"/>
      <c r="AL23" s="103">
        <f t="shared" si="2"/>
      </c>
      <c r="AM23" s="20"/>
      <c r="AN23" s="104">
        <f t="shared" si="47"/>
      </c>
      <c r="AO23" s="104">
        <f t="shared" si="48"/>
        <v>0</v>
      </c>
      <c r="AP23" s="105">
        <f ca="1">IF(OR(AK23&lt;&gt;"",AM23&lt;&gt;""),RANK(AO23,AO$11:INDIRECT(AO$7,FALSE)),"")</f>
      </c>
      <c r="AQ23" s="106"/>
      <c r="AR23" s="107">
        <f t="shared" si="3"/>
      </c>
      <c r="AS23" s="110">
        <f>IF(AND($F$8&lt;3,AR23&lt;&gt;""),HLOOKUP(MATCH(EQ23,EZ23:FA23,0),Discards,1,FALSE),"")</f>
      </c>
      <c r="AT23" s="107">
        <f t="shared" si="4"/>
        <v>0</v>
      </c>
      <c r="AU23" s="108">
        <f ca="1">IF(OR(AK23&lt;&gt;"",AM23&lt;&gt;""),RANK(AT23,AT$11:INDIRECT(AT$7,FALSE)),"")</f>
      </c>
      <c r="AV23" s="109"/>
      <c r="AW23" s="4"/>
      <c r="AX23" s="103">
        <f t="shared" si="5"/>
      </c>
      <c r="AY23" s="20"/>
      <c r="AZ23" s="104">
        <f t="shared" si="49"/>
      </c>
      <c r="BA23" s="104">
        <f t="shared" si="50"/>
        <v>0</v>
      </c>
      <c r="BB23" s="105">
        <f ca="1">IF(OR(AW23&lt;&gt;"",AY23&lt;&gt;""),RANK(BA23,BA$11:INDIRECT(BA$7,FALSE)),"")</f>
      </c>
      <c r="BC23" s="106"/>
      <c r="BD23" s="107">
        <f t="shared" si="6"/>
      </c>
      <c r="BE23" s="110">
        <f>IF(AND($F$8&lt;4,BD23&lt;&gt;""),HLOOKUP(MATCH(ER23,EZ23:FB23,0),Discards,1,FALSE),"")</f>
      </c>
      <c r="BF23" s="107">
        <f t="shared" si="51"/>
        <v>0</v>
      </c>
      <c r="BG23" s="108">
        <f ca="1">IF(OR(AW23&lt;&gt;"",AY23&lt;&gt;""),RANK(BF23,BF$11:INDIRECT(BF$7,FALSE)),"")</f>
      </c>
      <c r="BH23" s="109"/>
      <c r="BI23" s="4"/>
      <c r="BJ23" s="103">
        <f t="shared" si="7"/>
      </c>
      <c r="BK23" s="20"/>
      <c r="BL23" s="104">
        <f t="shared" si="52"/>
      </c>
      <c r="BM23" s="104">
        <f t="shared" si="53"/>
        <v>0</v>
      </c>
      <c r="BN23" s="105">
        <f ca="1">IF(OR(BI23&lt;&gt;"",BK23&lt;&gt;""),RANK(BM23,BM$11:INDIRECT(BM$7,FALSE)),"")</f>
      </c>
      <c r="BO23" s="106"/>
      <c r="BP23" s="107">
        <f t="shared" si="8"/>
      </c>
      <c r="BQ23" s="110">
        <f>IF(AND($F$8&lt;5,BP23&lt;&gt;""),HLOOKUP(MATCH(ES23,EZ23:FC23,0),Discards,1,FALSE),"")</f>
      </c>
      <c r="BR23" s="107">
        <f t="shared" si="54"/>
        <v>0</v>
      </c>
      <c r="BS23" s="108">
        <f ca="1">IF(OR(BI23&lt;&gt;"",BK23&lt;&gt;""),RANK(BR23,BR$11:INDIRECT(BR$7,FALSE)),"")</f>
      </c>
      <c r="BT23" s="109"/>
      <c r="BU23" s="4"/>
      <c r="BV23" s="103">
        <f t="shared" si="9"/>
      </c>
      <c r="BW23" s="20"/>
      <c r="BX23" s="104">
        <f t="shared" si="55"/>
      </c>
      <c r="BY23" s="104">
        <f t="shared" si="56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7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0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2"/>
      </c>
      <c r="FA23" s="28">
        <f t="shared" si="23"/>
      </c>
      <c r="FB23" s="28">
        <f t="shared" si="24"/>
      </c>
      <c r="FC23" s="28">
        <f t="shared" si="25"/>
      </c>
      <c r="FD23" s="28">
        <f t="shared" si="26"/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0</v>
      </c>
      <c r="FP23" s="26">
        <f ca="1">IF(FO23&gt;0,SMALL($FO$11:INDIRECT($FO$7,FALSE),A23),0)</f>
        <v>0</v>
      </c>
      <c r="FQ23" s="26">
        <f t="shared" si="74"/>
        <v>0</v>
      </c>
      <c r="FR23" s="26">
        <f t="shared" si="75"/>
        <v>0</v>
      </c>
      <c r="FS23" s="26">
        <f t="shared" si="76"/>
        <v>0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/>
      <c r="D24" s="19"/>
      <c r="E24" s="18"/>
      <c r="F24" s="18"/>
      <c r="G24" s="148"/>
      <c r="H24" s="122">
        <f t="shared" si="35"/>
      </c>
      <c r="I24" s="30">
        <f t="shared" si="36"/>
      </c>
      <c r="J24" s="30">
        <f>AD24+AO24+BA24+BM24+BY24+CK24+CW24+DI24+DU24+EG24-(MIN(EZ24:FI24)*$EY$2)</f>
        <v>0</v>
      </c>
      <c r="K24" s="139">
        <f ca="1">IF(I24&lt;&gt;"",RANK(I24,J$11:INDIRECT(J$7,FALSE)),"")</f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/>
      <c r="AA24" s="103">
        <f t="shared" si="42"/>
      </c>
      <c r="AB24" s="20"/>
      <c r="AC24" s="104">
        <f t="shared" si="43"/>
      </c>
      <c r="AD24" s="104">
        <f t="shared" si="44"/>
        <v>0</v>
      </c>
      <c r="AE24" s="105">
        <f ca="1">IF(OR(Z24&lt;&gt;"",AB24&lt;&gt;""),RANK(AD24,AD$11:INDIRECT(AD$7,FALSE)),"")</f>
      </c>
      <c r="AF24" s="106"/>
      <c r="AG24" s="107">
        <f t="shared" si="45"/>
      </c>
      <c r="AH24" s="107">
        <f t="shared" si="46"/>
        <v>0</v>
      </c>
      <c r="AI24" s="108">
        <f ca="1">IF(OR(Z24&lt;&gt;"",AB24&lt;&gt;""),RANK(AH24,AH$11:INDIRECT(AH$7,FALSE)),"")</f>
      </c>
      <c r="AJ24" s="109"/>
      <c r="AK24" s="4"/>
      <c r="AL24" s="103">
        <f t="shared" si="2"/>
      </c>
      <c r="AM24" s="20"/>
      <c r="AN24" s="104">
        <f t="shared" si="47"/>
      </c>
      <c r="AO24" s="104">
        <f t="shared" si="48"/>
        <v>0</v>
      </c>
      <c r="AP24" s="105">
        <f ca="1">IF(OR(AK24&lt;&gt;"",AM24&lt;&gt;""),RANK(AO24,AO$11:INDIRECT(AO$7,FALSE)),"")</f>
      </c>
      <c r="AQ24" s="106"/>
      <c r="AR24" s="107">
        <f t="shared" si="3"/>
      </c>
      <c r="AS24" s="110">
        <f>IF(AND($F$8&lt;3,AR24&lt;&gt;""),HLOOKUP(MATCH(EQ24,EZ24:FA24,0),Discards,1,FALSE),"")</f>
      </c>
      <c r="AT24" s="107">
        <f t="shared" si="4"/>
        <v>0</v>
      </c>
      <c r="AU24" s="108">
        <f ca="1">IF(OR(AK24&lt;&gt;"",AM24&lt;&gt;""),RANK(AT24,AT$11:INDIRECT(AT$7,FALSE)),"")</f>
      </c>
      <c r="AV24" s="109"/>
      <c r="AW24" s="4"/>
      <c r="AX24" s="103">
        <f t="shared" si="5"/>
      </c>
      <c r="AY24" s="20"/>
      <c r="AZ24" s="104">
        <f t="shared" si="49"/>
      </c>
      <c r="BA24" s="104">
        <f t="shared" si="50"/>
        <v>0</v>
      </c>
      <c r="BB24" s="105">
        <f ca="1">IF(OR(AW24&lt;&gt;"",AY24&lt;&gt;""),RANK(BA24,BA$11:INDIRECT(BA$7,FALSE)),"")</f>
      </c>
      <c r="BC24" s="106"/>
      <c r="BD24" s="107">
        <f t="shared" si="6"/>
      </c>
      <c r="BE24" s="110">
        <f>IF(AND($F$8&lt;4,BD24&lt;&gt;""),HLOOKUP(MATCH(ER24,EZ24:FB24,0),Discards,1,FALSE),"")</f>
      </c>
      <c r="BF24" s="107">
        <f t="shared" si="51"/>
        <v>0</v>
      </c>
      <c r="BG24" s="108">
        <f ca="1">IF(OR(AW24&lt;&gt;"",AY24&lt;&gt;""),RANK(BF24,BF$11:INDIRECT(BF$7,FALSE)),"")</f>
      </c>
      <c r="BH24" s="109"/>
      <c r="BI24" s="4"/>
      <c r="BJ24" s="103">
        <f t="shared" si="7"/>
      </c>
      <c r="BK24" s="20"/>
      <c r="BL24" s="104">
        <f t="shared" si="52"/>
      </c>
      <c r="BM24" s="104">
        <f t="shared" si="53"/>
        <v>0</v>
      </c>
      <c r="BN24" s="105">
        <f ca="1">IF(OR(BI24&lt;&gt;"",BK24&lt;&gt;""),RANK(BM24,BM$11:INDIRECT(BM$7,FALSE)),"")</f>
      </c>
      <c r="BO24" s="106"/>
      <c r="BP24" s="107">
        <f t="shared" si="8"/>
      </c>
      <c r="BQ24" s="110">
        <f>IF(AND($F$8&lt;5,BP24&lt;&gt;""),HLOOKUP(MATCH(ES24,EZ24:FC24,0),Discards,1,FALSE),"")</f>
      </c>
      <c r="BR24" s="107">
        <f t="shared" si="54"/>
        <v>0</v>
      </c>
      <c r="BS24" s="108">
        <f ca="1">IF(OR(BI24&lt;&gt;"",BK24&lt;&gt;""),RANK(BR24,BR$11:INDIRECT(BR$7,FALSE)),"")</f>
      </c>
      <c r="BT24" s="109"/>
      <c r="BU24" s="4"/>
      <c r="BV24" s="103">
        <f t="shared" si="9"/>
      </c>
      <c r="BW24" s="20"/>
      <c r="BX24" s="104">
        <f t="shared" si="55"/>
      </c>
      <c r="BY24" s="104">
        <f t="shared" si="56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7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0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2"/>
      </c>
      <c r="FA24" s="28">
        <f t="shared" si="23"/>
      </c>
      <c r="FB24" s="28">
        <f t="shared" si="24"/>
      </c>
      <c r="FC24" s="28">
        <f t="shared" si="25"/>
      </c>
      <c r="FD24" s="28">
        <f t="shared" si="26"/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0</v>
      </c>
      <c r="FP24" s="26">
        <f ca="1">IF(FO24&gt;0,SMALL($FO$11:INDIRECT($FO$7,FALSE),A24),0)</f>
        <v>0</v>
      </c>
      <c r="FQ24" s="26">
        <f t="shared" si="74"/>
        <v>0</v>
      </c>
      <c r="FR24" s="26">
        <f t="shared" si="75"/>
        <v>0</v>
      </c>
      <c r="FS24" s="26">
        <f t="shared" si="76"/>
        <v>0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/>
      <c r="D25" s="19"/>
      <c r="E25" s="18"/>
      <c r="F25" s="18"/>
      <c r="G25" s="148"/>
      <c r="H25" s="122">
        <f t="shared" si="35"/>
      </c>
      <c r="I25" s="30">
        <f t="shared" si="36"/>
      </c>
      <c r="J25" s="30">
        <f>AD25+AO25+BA25+BM25+BY25+CK25+CW25+DI25+DU25+EG25-(MIN(EZ25:FI25)*$EY$2)</f>
        <v>0</v>
      </c>
      <c r="K25" s="139">
        <f ca="1">IF(I25&lt;&gt;"",RANK(I25,J$11:INDIRECT(J$7,FALSE)),"")</f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42"/>
      </c>
      <c r="AB25" s="20"/>
      <c r="AC25" s="104">
        <f t="shared" si="43"/>
      </c>
      <c r="AD25" s="104">
        <f t="shared" si="44"/>
        <v>0</v>
      </c>
      <c r="AE25" s="105">
        <f ca="1">IF(OR(Z25&lt;&gt;"",AB25&lt;&gt;""),RANK(AD25,AD$11:INDIRECT(AD$7,FALSE)),"")</f>
      </c>
      <c r="AF25" s="106"/>
      <c r="AG25" s="107">
        <f t="shared" si="45"/>
      </c>
      <c r="AH25" s="107">
        <f t="shared" si="46"/>
        <v>0</v>
      </c>
      <c r="AI25" s="108">
        <f ca="1">IF(OR(Z25&lt;&gt;"",AB25&lt;&gt;""),RANK(AH25,AH$11:INDIRECT(AH$7,FALSE)),"")</f>
      </c>
      <c r="AJ25" s="109"/>
      <c r="AK25" s="4"/>
      <c r="AL25" s="103">
        <f t="shared" si="2"/>
      </c>
      <c r="AM25" s="20"/>
      <c r="AN25" s="104">
        <f t="shared" si="47"/>
      </c>
      <c r="AO25" s="104">
        <f t="shared" si="48"/>
        <v>0</v>
      </c>
      <c r="AP25" s="105">
        <f ca="1">IF(OR(AK25&lt;&gt;"",AM25&lt;&gt;""),RANK(AO25,AO$11:INDIRECT(AO$7,FALSE)),"")</f>
      </c>
      <c r="AQ25" s="106"/>
      <c r="AR25" s="107">
        <f t="shared" si="3"/>
      </c>
      <c r="AS25" s="110">
        <f>IF(AND($F$8&lt;3,AR25&lt;&gt;""),HLOOKUP(MATCH(EQ25,EZ25:FA25,0),Discards,1,FALSE),"")</f>
      </c>
      <c r="AT25" s="107">
        <f t="shared" si="4"/>
        <v>0</v>
      </c>
      <c r="AU25" s="108">
        <f ca="1">IF(OR(AK25&lt;&gt;"",AM25&lt;&gt;""),RANK(AT25,AT$11:INDIRECT(AT$7,FALSE)),"")</f>
      </c>
      <c r="AV25" s="109"/>
      <c r="AW25" s="4"/>
      <c r="AX25" s="103">
        <f t="shared" si="5"/>
      </c>
      <c r="AY25" s="20"/>
      <c r="AZ25" s="104">
        <f t="shared" si="49"/>
      </c>
      <c r="BA25" s="104">
        <f t="shared" si="50"/>
        <v>0</v>
      </c>
      <c r="BB25" s="105">
        <f ca="1">IF(OR(AW25&lt;&gt;"",AY25&lt;&gt;""),RANK(BA25,BA$11:INDIRECT(BA$7,FALSE)),"")</f>
      </c>
      <c r="BC25" s="106"/>
      <c r="BD25" s="107">
        <f t="shared" si="6"/>
      </c>
      <c r="BE25" s="110">
        <f>IF(AND($F$8&lt;4,BD25&lt;&gt;""),HLOOKUP(MATCH(ER25,EZ25:FB25,0),Discards,1,FALSE),"")</f>
      </c>
      <c r="BF25" s="107">
        <f t="shared" si="51"/>
        <v>0</v>
      </c>
      <c r="BG25" s="108">
        <f ca="1">IF(OR(AW25&lt;&gt;"",AY25&lt;&gt;""),RANK(BF25,BF$11:INDIRECT(BF$7,FALSE)),"")</f>
      </c>
      <c r="BH25" s="109"/>
      <c r="BI25" s="4"/>
      <c r="BJ25" s="103">
        <f t="shared" si="7"/>
      </c>
      <c r="BK25" s="20"/>
      <c r="BL25" s="104">
        <f t="shared" si="52"/>
      </c>
      <c r="BM25" s="104">
        <f t="shared" si="53"/>
        <v>0</v>
      </c>
      <c r="BN25" s="105">
        <f ca="1">IF(OR(BI25&lt;&gt;"",BK25&lt;&gt;""),RANK(BM25,BM$11:INDIRECT(BM$7,FALSE)),"")</f>
      </c>
      <c r="BO25" s="106"/>
      <c r="BP25" s="107">
        <f t="shared" si="8"/>
      </c>
      <c r="BQ25" s="110">
        <f>IF(AND($F$8&lt;5,BP25&lt;&gt;""),HLOOKUP(MATCH(ES25,EZ25:FC25,0),Discards,1,FALSE),"")</f>
      </c>
      <c r="BR25" s="107">
        <f t="shared" si="54"/>
        <v>0</v>
      </c>
      <c r="BS25" s="108">
        <f ca="1">IF(OR(BI25&lt;&gt;"",BK25&lt;&gt;""),RANK(BR25,BR$11:INDIRECT(BR$7,FALSE)),"")</f>
      </c>
      <c r="BT25" s="109"/>
      <c r="BU25" s="4"/>
      <c r="BV25" s="103">
        <f t="shared" si="9"/>
      </c>
      <c r="BW25" s="20"/>
      <c r="BX25" s="104">
        <f t="shared" si="55"/>
      </c>
      <c r="BY25" s="104">
        <f t="shared" si="56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7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2"/>
      </c>
      <c r="FA25" s="28">
        <f t="shared" si="23"/>
      </c>
      <c r="FB25" s="28">
        <f t="shared" si="24"/>
      </c>
      <c r="FC25" s="28">
        <f t="shared" si="25"/>
      </c>
      <c r="FD25" s="28">
        <f t="shared" si="26"/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0</v>
      </c>
      <c r="FP25" s="26">
        <f ca="1">IF(FO25&gt;0,SMALL($FO$11:INDIRECT($FO$7,FALSE),A25),0)</f>
        <v>0</v>
      </c>
      <c r="FQ25" s="26">
        <f t="shared" si="74"/>
        <v>0</v>
      </c>
      <c r="FR25" s="26">
        <f t="shared" si="75"/>
        <v>0</v>
      </c>
      <c r="FS25" s="26">
        <f t="shared" si="76"/>
        <v>0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/>
      <c r="D26" s="135"/>
      <c r="E26" s="134"/>
      <c r="F26" s="134"/>
      <c r="G26" s="149"/>
      <c r="H26" s="136">
        <f t="shared" si="35"/>
      </c>
      <c r="I26" s="137">
        <f t="shared" si="36"/>
      </c>
      <c r="J26" s="137">
        <f>AD26+AO26+BA26+BM26+BY26+CK26+CW26+DI26+DU26+EG26-(MIN(EZ26:FI26)*$EY$2)</f>
        <v>0</v>
      </c>
      <c r="K26" s="140">
        <f ca="1">IF(I26&lt;&gt;"",RANK(I26,J$11:INDIRECT(J$7,FALSE)),"")</f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42"/>
      </c>
      <c r="AB26" s="21"/>
      <c r="AC26" s="114">
        <f t="shared" si="43"/>
      </c>
      <c r="AD26" s="114">
        <f t="shared" si="44"/>
        <v>0</v>
      </c>
      <c r="AE26" s="115">
        <f ca="1">IF(OR(Z26&lt;&gt;"",AB26&lt;&gt;""),RANK(AD26,AD$11:INDIRECT(AD$7,FALSE)),"")</f>
      </c>
      <c r="AF26" s="116"/>
      <c r="AG26" s="117">
        <f t="shared" si="45"/>
      </c>
      <c r="AH26" s="117">
        <f t="shared" si="46"/>
        <v>0</v>
      </c>
      <c r="AI26" s="118">
        <f ca="1">IF(OR(Z26&lt;&gt;"",AB26&lt;&gt;""),RANK(AH26,AH$11:INDIRECT(AH$7,FALSE)),"")</f>
      </c>
      <c r="AJ26" s="119"/>
      <c r="AK26" s="5"/>
      <c r="AL26" s="113">
        <f t="shared" si="2"/>
      </c>
      <c r="AM26" s="21"/>
      <c r="AN26" s="114">
        <f t="shared" si="47"/>
      </c>
      <c r="AO26" s="114">
        <f t="shared" si="48"/>
        <v>0</v>
      </c>
      <c r="AP26" s="115">
        <f ca="1">IF(OR(AK26&lt;&gt;"",AM26&lt;&gt;""),RANK(AO26,AO$11:INDIRECT(AO$7,FALSE)),"")</f>
      </c>
      <c r="AQ26" s="116"/>
      <c r="AR26" s="117">
        <f t="shared" si="3"/>
      </c>
      <c r="AS26" s="120">
        <f>IF(AND($F$8&lt;3,AR26&lt;&gt;""),HLOOKUP(MATCH(EQ26,EZ26:FA26,0),Discards,1,FALSE),"")</f>
      </c>
      <c r="AT26" s="117">
        <f t="shared" si="4"/>
        <v>0</v>
      </c>
      <c r="AU26" s="118">
        <f ca="1">IF(OR(AK26&lt;&gt;"",AM26&lt;&gt;""),RANK(AT26,AT$11:INDIRECT(AT$7,FALSE)),"")</f>
      </c>
      <c r="AV26" s="119"/>
      <c r="AW26" s="5"/>
      <c r="AX26" s="113">
        <f t="shared" si="5"/>
      </c>
      <c r="AY26" s="21"/>
      <c r="AZ26" s="114">
        <f t="shared" si="49"/>
      </c>
      <c r="BA26" s="114">
        <f t="shared" si="50"/>
        <v>0</v>
      </c>
      <c r="BB26" s="115">
        <f ca="1">IF(OR(AW26&lt;&gt;"",AY26&lt;&gt;""),RANK(BA26,BA$11:INDIRECT(BA$7,FALSE)),"")</f>
      </c>
      <c r="BC26" s="116"/>
      <c r="BD26" s="117">
        <f t="shared" si="6"/>
      </c>
      <c r="BE26" s="120">
        <f>IF(AND($F$8&lt;4,BD26&lt;&gt;""),HLOOKUP(MATCH(ER26,EZ26:FB26,0),Discards,1,FALSE),"")</f>
      </c>
      <c r="BF26" s="117">
        <f t="shared" si="51"/>
        <v>0</v>
      </c>
      <c r="BG26" s="118">
        <f ca="1">IF(OR(AW26&lt;&gt;"",AY26&lt;&gt;""),RANK(BF26,BF$11:INDIRECT(BF$7,FALSE)),"")</f>
      </c>
      <c r="BH26" s="119"/>
      <c r="BI26" s="5"/>
      <c r="BJ26" s="113">
        <f t="shared" si="7"/>
      </c>
      <c r="BK26" s="21"/>
      <c r="BL26" s="114">
        <f t="shared" si="52"/>
      </c>
      <c r="BM26" s="114">
        <f t="shared" si="53"/>
        <v>0</v>
      </c>
      <c r="BN26" s="115">
        <f ca="1">IF(OR(BI26&lt;&gt;"",BK26&lt;&gt;""),RANK(BM26,BM$11:INDIRECT(BM$7,FALSE)),"")</f>
      </c>
      <c r="BO26" s="116"/>
      <c r="BP26" s="117">
        <f t="shared" si="8"/>
      </c>
      <c r="BQ26" s="120">
        <f>IF(AND($F$8&lt;5,BP26&lt;&gt;""),HLOOKUP(MATCH(ES26,EZ26:FC26,0),Discards,1,FALSE),"")</f>
      </c>
      <c r="BR26" s="117">
        <f t="shared" si="54"/>
        <v>0</v>
      </c>
      <c r="BS26" s="118">
        <f ca="1">IF(OR(BI26&lt;&gt;"",BK26&lt;&gt;""),RANK(BR26,BR$11:INDIRECT(BR$7,FALSE)),"")</f>
      </c>
      <c r="BT26" s="119"/>
      <c r="BU26" s="5"/>
      <c r="BV26" s="113">
        <f t="shared" si="9"/>
      </c>
      <c r="BW26" s="21"/>
      <c r="BX26" s="114">
        <f t="shared" si="55"/>
      </c>
      <c r="BY26" s="114">
        <f t="shared" si="56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7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2"/>
      </c>
      <c r="FA26" s="28">
        <f t="shared" si="23"/>
      </c>
      <c r="FB26" s="28">
        <f t="shared" si="24"/>
      </c>
      <c r="FC26" s="28">
        <f t="shared" si="25"/>
      </c>
      <c r="FD26" s="28">
        <f t="shared" si="26"/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0</v>
      </c>
      <c r="FP26" s="26">
        <f ca="1">IF(FO26&gt;0,SMALL($FO$11:INDIRECT($FO$7,FALSE),A26),0)</f>
        <v>0</v>
      </c>
      <c r="FQ26" s="26">
        <f t="shared" si="74"/>
        <v>0</v>
      </c>
      <c r="FR26" s="26">
        <f t="shared" si="75"/>
        <v>0</v>
      </c>
      <c r="FS26" s="26">
        <f t="shared" si="76"/>
        <v>0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/>
      <c r="D27" s="135"/>
      <c r="E27" s="134"/>
      <c r="F27" s="134"/>
      <c r="G27" s="149"/>
      <c r="H27" s="136">
        <f t="shared" si="35"/>
      </c>
      <c r="I27" s="137">
        <f t="shared" si="36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42"/>
      </c>
      <c r="AB27" s="21"/>
      <c r="AC27" s="114">
        <f t="shared" si="43"/>
      </c>
      <c r="AD27" s="114">
        <f t="shared" si="44"/>
        <v>0</v>
      </c>
      <c r="AE27" s="115">
        <f ca="1">IF(OR(Z27&lt;&gt;"",AB27&lt;&gt;""),RANK(AD27,AD$11:INDIRECT(AD$7,FALSE)),"")</f>
      </c>
      <c r="AF27" s="116"/>
      <c r="AG27" s="117">
        <f t="shared" si="45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5"/>
      <c r="AL27" s="113">
        <f t="shared" si="2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3"/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5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6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6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7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</c>
      <c r="FA27" s="28">
        <f t="shared" si="23"/>
      </c>
      <c r="FB27" s="28">
        <f t="shared" si="24"/>
      </c>
      <c r="FC27" s="28">
        <f t="shared" si="25"/>
      </c>
      <c r="FD27" s="28">
        <f t="shared" si="26"/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0</v>
      </c>
      <c r="FP27" s="26">
        <f ca="1">IF(FO27&gt;0,SMALL($FO$11:INDIRECT($FO$7,FALSE),A27),0)</f>
        <v>0</v>
      </c>
      <c r="FQ27" s="26">
        <f t="shared" si="74"/>
        <v>0</v>
      </c>
      <c r="FR27" s="26">
        <f t="shared" si="75"/>
        <v>0</v>
      </c>
      <c r="FS27" s="26">
        <f t="shared" si="76"/>
        <v>0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/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</c>
      <c r="J28" s="137">
        <f>AD28+AO28+BA28+BM28+BY28+CK28+CW28+DI28+DU28+EG28-(MIN(EZ28:FI28)*$EY$2)</f>
        <v>0</v>
      </c>
      <c r="K28" s="140">
        <f ca="1">IF(I28&lt;&gt;"",RANK(I28,J$11:INDIRECT(J$7,FALSE)),"")</f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aca="true" t="shared" si="107" ref="AA28:AA43">IF(Z28,Z28,"")</f>
      </c>
      <c r="AB28" s="21"/>
      <c r="AC28" s="114">
        <f aca="true" t="shared" si="108" ref="AC28:AC43">IF(Z28&gt;0,ROUND((1000*AB$5)/Z28,1),IF(Z28="","",0))</f>
      </c>
      <c r="AD28" s="114">
        <f aca="true" t="shared" si="109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aca="true" t="shared" si="110" ref="AG28:AG43">IF(OR(Z28&lt;&gt;"",AB28&lt;&gt;""),AD28,"")</f>
      </c>
      <c r="AH28" s="117">
        <f aca="true" t="shared" si="111" ref="AH28:AH43">IF(AD28,AD28,0)</f>
        <v>0</v>
      </c>
      <c r="AI28" s="118">
        <f ca="1">IF(OR(Z28&lt;&gt;"",AB28&lt;&gt;""),RANK(AH28,AH$11:INDIRECT(AH$7,FALSE)),"")</f>
      </c>
      <c r="AJ28" s="119"/>
      <c r="AK28" s="5"/>
      <c r="AL28" s="113">
        <f aca="true" t="shared" si="112" ref="AL28:AL43">IF(AK28,AK28,"")</f>
      </c>
      <c r="AM28" s="21"/>
      <c r="AN28" s="114">
        <f aca="true" t="shared" si="113" ref="AN28:AN43">IF(AK28&gt;0,ROUND((1000*AM$5)/AK28,1),IF(AK28="","",0))</f>
      </c>
      <c r="AO28" s="114">
        <f aca="true" t="shared" si="114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3"/>
      </c>
      <c r="AS28" s="120">
        <f>IF(AND($F$8&lt;3,AR28&lt;&gt;""),HLOOKUP(MATCH(EQ28,EZ28:FA28,0),Discards,1,FALSE),"")</f>
      </c>
      <c r="AT28" s="117">
        <f t="shared" si="4"/>
        <v>0</v>
      </c>
      <c r="AU28" s="118">
        <f ca="1">IF(OR(AK28&lt;&gt;"",AM28&lt;&gt;""),RANK(AT28,AT$11:INDIRECT(AT$7,FALSE)),"")</f>
      </c>
      <c r="AV28" s="119"/>
      <c r="AW28" s="5"/>
      <c r="AX28" s="113">
        <f t="shared" si="95"/>
      </c>
      <c r="AY28" s="21"/>
      <c r="AZ28" s="114">
        <f aca="true" t="shared" si="115" ref="AZ28:AZ43">IF(AW28&gt;0,ROUND((1000*AY$5)/AW28,1),IF(AW28="","",0))</f>
      </c>
      <c r="BA28" s="114">
        <f aca="true" t="shared" si="116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6"/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96"/>
      </c>
      <c r="BK28" s="21"/>
      <c r="BL28" s="114">
        <f aca="true" t="shared" si="118" ref="BL28:BL43">IF(BI28&gt;0,ROUND((1000*BK$5)/BI28,1),IF(BI28="","",0))</f>
      </c>
      <c r="BM28" s="114">
        <f aca="true" t="shared" si="119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8"/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2"/>
      </c>
      <c r="FA28" s="28">
        <f t="shared" si="23"/>
      </c>
      <c r="FB28" s="28">
        <f t="shared" si="24"/>
      </c>
      <c r="FC28" s="28">
        <f t="shared" si="25"/>
      </c>
      <c r="FD28" s="28">
        <f t="shared" si="26"/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0</v>
      </c>
      <c r="FP28" s="26">
        <f ca="1">IF(FO28&gt;0,SMALL($FO$11:INDIRECT($FO$7,FALSE),A28),0)</f>
        <v>0</v>
      </c>
      <c r="FQ28" s="26">
        <f aca="true" t="shared" si="142" ref="FQ28:FQ43">INT(FP28/1000000)</f>
        <v>0</v>
      </c>
      <c r="FR28" s="26">
        <f aca="true" t="shared" si="143" ref="FR28:FR43">INT(FP28/1000)-FQ28*1000</f>
        <v>0</v>
      </c>
      <c r="FS28" s="26">
        <f aca="true" t="shared" si="144" ref="FS28:FS43">FP28-FQ28*1000000-FR28*1000</f>
        <v>0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/>
      <c r="D29" s="19"/>
      <c r="E29" s="18"/>
      <c r="F29" s="18"/>
      <c r="G29" s="148"/>
      <c r="H29" s="122">
        <f t="shared" si="103"/>
      </c>
      <c r="I29" s="30">
        <f t="shared" si="104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/>
      <c r="AA29" s="103">
        <f t="shared" si="107"/>
      </c>
      <c r="AB29" s="20"/>
      <c r="AC29" s="104">
        <f t="shared" si="108"/>
      </c>
      <c r="AD29" s="104">
        <f t="shared" si="109"/>
        <v>0</v>
      </c>
      <c r="AE29" s="105">
        <f ca="1">IF(OR(Z29&lt;&gt;"",AB29&lt;&gt;""),RANK(AD29,AD$11:INDIRECT(AD$7,FALSE)),"")</f>
      </c>
      <c r="AF29" s="106"/>
      <c r="AG29" s="107">
        <f t="shared" si="110"/>
      </c>
      <c r="AH29" s="107">
        <f t="shared" si="111"/>
        <v>0</v>
      </c>
      <c r="AI29" s="108">
        <f ca="1">IF(OR(Z29&lt;&gt;"",AB29&lt;&gt;""),RANK(AH29,AH$11:INDIRECT(AH$7,FALSE)),"")</f>
      </c>
      <c r="AJ29" s="109"/>
      <c r="AK29" s="4"/>
      <c r="AL29" s="103">
        <f t="shared" si="112"/>
      </c>
      <c r="AM29" s="20"/>
      <c r="AN29" s="104">
        <f t="shared" si="113"/>
      </c>
      <c r="AO29" s="104">
        <f t="shared" si="114"/>
        <v>0</v>
      </c>
      <c r="AP29" s="105">
        <f ca="1">IF(OR(AK29&lt;&gt;"",AM29&lt;&gt;""),RANK(AO29,AO$11:INDIRECT(AO$7,FALSE)),"")</f>
      </c>
      <c r="AQ29" s="106"/>
      <c r="AR29" s="107">
        <f t="shared" si="3"/>
      </c>
      <c r="AS29" s="110">
        <f>IF(AND($F$8&lt;3,AR29&lt;&gt;""),HLOOKUP(MATCH(EQ29,EZ29:FA29,0),Discards,1,FALSE),"")</f>
      </c>
      <c r="AT29" s="107">
        <f t="shared" si="4"/>
        <v>0</v>
      </c>
      <c r="AU29" s="108">
        <f ca="1">IF(OR(AK29&lt;&gt;"",AM29&lt;&gt;""),RANK(AT29,AT$11:INDIRECT(AT$7,FALSE)),"")</f>
      </c>
      <c r="AV29" s="109"/>
      <c r="AW29" s="4"/>
      <c r="AX29" s="103">
        <f t="shared" si="95"/>
      </c>
      <c r="AY29" s="20"/>
      <c r="AZ29" s="104">
        <f t="shared" si="115"/>
      </c>
      <c r="BA29" s="104">
        <f t="shared" si="116"/>
        <v>0</v>
      </c>
      <c r="BB29" s="105">
        <f ca="1">IF(OR(AW29&lt;&gt;"",AY29&lt;&gt;""),RANK(BA29,BA$11:INDIRECT(BA$7,FALSE)),"")</f>
      </c>
      <c r="BC29" s="106"/>
      <c r="BD29" s="107">
        <f t="shared" si="6"/>
      </c>
      <c r="BE29" s="110">
        <f>IF(AND($F$8&lt;4,BD29&lt;&gt;""),HLOOKUP(MATCH(ER29,EZ29:FB29,0),Discards,1,FALSE),"")</f>
      </c>
      <c r="BF29" s="107">
        <f t="shared" si="117"/>
        <v>0</v>
      </c>
      <c r="BG29" s="108">
        <f ca="1">IF(OR(AW29&lt;&gt;"",AY29&lt;&gt;""),RANK(BF29,BF$11:INDIRECT(BF$7,FALSE)),"")</f>
      </c>
      <c r="BH29" s="109"/>
      <c r="BI29" s="4"/>
      <c r="BJ29" s="103">
        <f t="shared" si="96"/>
      </c>
      <c r="BK29" s="20"/>
      <c r="BL29" s="104">
        <f t="shared" si="118"/>
      </c>
      <c r="BM29" s="104">
        <f t="shared" si="119"/>
        <v>0</v>
      </c>
      <c r="BN29" s="105">
        <f ca="1">IF(OR(BI29&lt;&gt;"",BK29&lt;&gt;""),RANK(BM29,BM$11:INDIRECT(BM$7,FALSE)),"")</f>
      </c>
      <c r="BO29" s="106"/>
      <c r="BP29" s="107">
        <f t="shared" si="8"/>
      </c>
      <c r="BQ29" s="110">
        <f>IF(AND($F$8&lt;5,BP29&lt;&gt;""),HLOOKUP(MATCH(ES29,EZ29:FC29,0),Discards,1,FALSE),"")</f>
      </c>
      <c r="BR29" s="107">
        <f t="shared" si="120"/>
        <v>0</v>
      </c>
      <c r="BS29" s="108">
        <f ca="1">IF(OR(BI29&lt;&gt;"",BK29&lt;&gt;""),RANK(BR29,BR$11:INDIRECT(BR$7,FALSE)),"")</f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2"/>
      </c>
      <c r="FA29" s="28">
        <f t="shared" si="23"/>
      </c>
      <c r="FB29" s="28">
        <f t="shared" si="24"/>
      </c>
      <c r="FC29" s="28">
        <f t="shared" si="25"/>
      </c>
      <c r="FD29" s="28">
        <f t="shared" si="26"/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0</v>
      </c>
      <c r="FP29" s="26">
        <f ca="1">IF(FO29&gt;0,SMALL($FO$11:INDIRECT($FO$7,FALSE),A29),0)</f>
        <v>0</v>
      </c>
      <c r="FQ29" s="26">
        <f t="shared" si="142"/>
        <v>0</v>
      </c>
      <c r="FR29" s="26">
        <f t="shared" si="143"/>
        <v>0</v>
      </c>
      <c r="FS29" s="26">
        <f t="shared" si="144"/>
        <v>0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/>
      <c r="D30" s="19"/>
      <c r="E30" s="18"/>
      <c r="F30" s="18"/>
      <c r="G30" s="148"/>
      <c r="H30" s="122">
        <f t="shared" si="103"/>
      </c>
      <c r="I30" s="30">
        <f t="shared" si="104"/>
      </c>
      <c r="J30" s="30">
        <f>AD30+AO30+BA30+BM30+BY30+CK30+CW30+DI30+DU30+EG30-(MIN(EZ30:FI30)*$EY$2)</f>
        <v>0</v>
      </c>
      <c r="K30" s="139">
        <f ca="1">IF(I30&lt;&gt;"",RANK(I30,J$11:INDIRECT(J$7,FALSE)),"")</f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107"/>
      </c>
      <c r="AB30" s="20"/>
      <c r="AC30" s="104">
        <f t="shared" si="108"/>
      </c>
      <c r="AD30" s="104">
        <f t="shared" si="109"/>
        <v>0</v>
      </c>
      <c r="AE30" s="105">
        <f ca="1">IF(OR(Z30&lt;&gt;"",AB30&lt;&gt;""),RANK(AD30,AD$11:INDIRECT(AD$7,FALSE)),"")</f>
      </c>
      <c r="AF30" s="106"/>
      <c r="AG30" s="107">
        <f t="shared" si="110"/>
      </c>
      <c r="AH30" s="107">
        <f t="shared" si="111"/>
        <v>0</v>
      </c>
      <c r="AI30" s="108">
        <f ca="1">IF(OR(Z30&lt;&gt;"",AB30&lt;&gt;""),RANK(AH30,AH$11:INDIRECT(AH$7,FALSE)),"")</f>
      </c>
      <c r="AJ30" s="109"/>
      <c r="AK30" s="4"/>
      <c r="AL30" s="103">
        <f t="shared" si="112"/>
      </c>
      <c r="AM30" s="20"/>
      <c r="AN30" s="104">
        <f t="shared" si="113"/>
      </c>
      <c r="AO30" s="104">
        <f t="shared" si="114"/>
        <v>0</v>
      </c>
      <c r="AP30" s="105">
        <f ca="1">IF(OR(AK30&lt;&gt;"",AM30&lt;&gt;""),RANK(AO30,AO$11:INDIRECT(AO$7,FALSE)),"")</f>
      </c>
      <c r="AQ30" s="106"/>
      <c r="AR30" s="107">
        <f t="shared" si="3"/>
      </c>
      <c r="AS30" s="110">
        <f>IF(AND($F$8&lt;3,AR30&lt;&gt;""),HLOOKUP(MATCH(EQ30,EZ30:FA30,0),Discards,1,FALSE),"")</f>
      </c>
      <c r="AT30" s="107">
        <f t="shared" si="4"/>
        <v>0</v>
      </c>
      <c r="AU30" s="108">
        <f ca="1">IF(OR(AK30&lt;&gt;"",AM30&lt;&gt;""),RANK(AT30,AT$11:INDIRECT(AT$7,FALSE)),"")</f>
      </c>
      <c r="AV30" s="109"/>
      <c r="AW30" s="4"/>
      <c r="AX30" s="103">
        <f t="shared" si="95"/>
      </c>
      <c r="AY30" s="20"/>
      <c r="AZ30" s="104">
        <f t="shared" si="115"/>
      </c>
      <c r="BA30" s="104">
        <f t="shared" si="116"/>
        <v>0</v>
      </c>
      <c r="BB30" s="105">
        <f ca="1">IF(OR(AW30&lt;&gt;"",AY30&lt;&gt;""),RANK(BA30,BA$11:INDIRECT(BA$7,FALSE)),"")</f>
      </c>
      <c r="BC30" s="106"/>
      <c r="BD30" s="107">
        <f t="shared" si="6"/>
      </c>
      <c r="BE30" s="110">
        <f>IF(AND($F$8&lt;4,BD30&lt;&gt;""),HLOOKUP(MATCH(ER30,EZ30:FB30,0),Discards,1,FALSE),"")</f>
      </c>
      <c r="BF30" s="107">
        <f t="shared" si="117"/>
        <v>0</v>
      </c>
      <c r="BG30" s="108">
        <f ca="1">IF(OR(AW30&lt;&gt;"",AY30&lt;&gt;""),RANK(BF30,BF$11:INDIRECT(BF$7,FALSE)),"")</f>
      </c>
      <c r="BH30" s="109"/>
      <c r="BI30" s="4"/>
      <c r="BJ30" s="103">
        <f t="shared" si="96"/>
      </c>
      <c r="BK30" s="20"/>
      <c r="BL30" s="104">
        <f t="shared" si="118"/>
      </c>
      <c r="BM30" s="104">
        <f t="shared" si="119"/>
        <v>0</v>
      </c>
      <c r="BN30" s="105">
        <f ca="1">IF(OR(BI30&lt;&gt;"",BK30&lt;&gt;""),RANK(BM30,BM$11:INDIRECT(BM$7,FALSE)),"")</f>
      </c>
      <c r="BO30" s="106"/>
      <c r="BP30" s="107">
        <f t="shared" si="8"/>
      </c>
      <c r="BQ30" s="110">
        <f>IF(AND($F$8&lt;5,BP30&lt;&gt;""),HLOOKUP(MATCH(ES30,EZ30:FC30,0),Discards,1,FALSE),"")</f>
      </c>
      <c r="BR30" s="107">
        <f t="shared" si="120"/>
        <v>0</v>
      </c>
      <c r="BS30" s="108">
        <f ca="1">IF(OR(BI30&lt;&gt;"",BK30&lt;&gt;""),RANK(BR30,BR$11:INDIRECT(BR$7,FALSE)),"")</f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2"/>
      </c>
      <c r="FA30" s="28">
        <f t="shared" si="23"/>
      </c>
      <c r="FB30" s="28">
        <f t="shared" si="24"/>
      </c>
      <c r="FC30" s="28">
        <f t="shared" si="25"/>
      </c>
      <c r="FD30" s="28">
        <f t="shared" si="26"/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0</v>
      </c>
      <c r="FP30" s="26">
        <f ca="1">IF(FO30&gt;0,SMALL($FO$11:INDIRECT($FO$7,FALSE),A30),0)</f>
        <v>0</v>
      </c>
      <c r="FQ30" s="26">
        <f t="shared" si="142"/>
        <v>0</v>
      </c>
      <c r="FR30" s="26">
        <f t="shared" si="143"/>
        <v>0</v>
      </c>
      <c r="FS30" s="26">
        <f t="shared" si="144"/>
        <v>0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/>
      <c r="D31" s="19"/>
      <c r="E31" s="18"/>
      <c r="F31" s="18"/>
      <c r="G31" s="148"/>
      <c r="H31" s="122">
        <f t="shared" si="103"/>
      </c>
      <c r="I31" s="30">
        <f t="shared" si="104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107"/>
      </c>
      <c r="AB31" s="20"/>
      <c r="AC31" s="104">
        <f t="shared" si="108"/>
      </c>
      <c r="AD31" s="104">
        <f t="shared" si="109"/>
        <v>0</v>
      </c>
      <c r="AE31" s="105">
        <f ca="1">IF(OR(Z31&lt;&gt;"",AB31&lt;&gt;""),RANK(AD31,AD$11:INDIRECT(AD$7,FALSE)),"")</f>
      </c>
      <c r="AF31" s="106"/>
      <c r="AG31" s="107">
        <f t="shared" si="110"/>
      </c>
      <c r="AH31" s="107">
        <f t="shared" si="111"/>
        <v>0</v>
      </c>
      <c r="AI31" s="108">
        <f ca="1">IF(OR(Z31&lt;&gt;"",AB31&lt;&gt;""),RANK(AH31,AH$11:INDIRECT(AH$7,FALSE)),"")</f>
      </c>
      <c r="AJ31" s="109"/>
      <c r="AK31" s="4"/>
      <c r="AL31" s="103">
        <f t="shared" si="112"/>
      </c>
      <c r="AM31" s="20"/>
      <c r="AN31" s="104">
        <f t="shared" si="113"/>
      </c>
      <c r="AO31" s="104">
        <f t="shared" si="114"/>
        <v>0</v>
      </c>
      <c r="AP31" s="105">
        <f ca="1">IF(OR(AK31&lt;&gt;"",AM31&lt;&gt;""),RANK(AO31,AO$11:INDIRECT(AO$7,FALSE)),"")</f>
      </c>
      <c r="AQ31" s="106"/>
      <c r="AR31" s="107">
        <f t="shared" si="3"/>
      </c>
      <c r="AS31" s="110">
        <f>IF(AND($F$8&lt;3,AR31&lt;&gt;""),HLOOKUP(MATCH(EQ31,EZ31:FA31,0),Discards,1,FALSE),"")</f>
      </c>
      <c r="AT31" s="107">
        <f t="shared" si="4"/>
        <v>0</v>
      </c>
      <c r="AU31" s="108">
        <f ca="1">IF(OR(AK31&lt;&gt;"",AM31&lt;&gt;""),RANK(AT31,AT$11:INDIRECT(AT$7,FALSE)),"")</f>
      </c>
      <c r="AV31" s="109"/>
      <c r="AW31" s="4"/>
      <c r="AX31" s="103">
        <f t="shared" si="95"/>
      </c>
      <c r="AY31" s="20"/>
      <c r="AZ31" s="104">
        <f t="shared" si="115"/>
      </c>
      <c r="BA31" s="104">
        <f t="shared" si="116"/>
        <v>0</v>
      </c>
      <c r="BB31" s="105">
        <f ca="1">IF(OR(AW31&lt;&gt;"",AY31&lt;&gt;""),RANK(BA31,BA$11:INDIRECT(BA$7,FALSE)),"")</f>
      </c>
      <c r="BC31" s="106"/>
      <c r="BD31" s="107">
        <f t="shared" si="6"/>
      </c>
      <c r="BE31" s="110">
        <f>IF(AND($F$8&lt;4,BD31&lt;&gt;""),HLOOKUP(MATCH(ER31,EZ31:FB31,0),Discards,1,FALSE),"")</f>
      </c>
      <c r="BF31" s="107">
        <f t="shared" si="117"/>
        <v>0</v>
      </c>
      <c r="BG31" s="108">
        <f ca="1">IF(OR(AW31&lt;&gt;"",AY31&lt;&gt;""),RANK(BF31,BF$11:INDIRECT(BF$7,FALSE)),"")</f>
      </c>
      <c r="BH31" s="109"/>
      <c r="BI31" s="4"/>
      <c r="BJ31" s="103">
        <f t="shared" si="96"/>
      </c>
      <c r="BK31" s="20"/>
      <c r="BL31" s="104">
        <f t="shared" si="118"/>
      </c>
      <c r="BM31" s="104">
        <f t="shared" si="119"/>
        <v>0</v>
      </c>
      <c r="BN31" s="105">
        <f ca="1">IF(OR(BI31&lt;&gt;"",BK31&lt;&gt;""),RANK(BM31,BM$11:INDIRECT(BM$7,FALSE)),"")</f>
      </c>
      <c r="BO31" s="106"/>
      <c r="BP31" s="107">
        <f t="shared" si="8"/>
      </c>
      <c r="BQ31" s="110">
        <f>IF(AND($F$8&lt;5,BP31&lt;&gt;""),HLOOKUP(MATCH(ES31,EZ31:FC31,0),Discards,1,FALSE),"")</f>
      </c>
      <c r="BR31" s="107">
        <f t="shared" si="120"/>
        <v>0</v>
      </c>
      <c r="BS31" s="108">
        <f ca="1">IF(OR(BI31&lt;&gt;"",BK31&lt;&gt;""),RANK(BR31,BR$11:INDIRECT(BR$7,FALSE)),"")</f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2"/>
      </c>
      <c r="FA31" s="28">
        <f t="shared" si="23"/>
      </c>
      <c r="FB31" s="28">
        <f t="shared" si="24"/>
      </c>
      <c r="FC31" s="28">
        <f t="shared" si="25"/>
      </c>
      <c r="FD31" s="28">
        <f t="shared" si="26"/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0</v>
      </c>
      <c r="FP31" s="26">
        <f ca="1">IF(FO31&gt;0,SMALL($FO$11:INDIRECT($FO$7,FALSE),A31),0)</f>
        <v>0</v>
      </c>
      <c r="FQ31" s="26">
        <f t="shared" si="142"/>
        <v>0</v>
      </c>
      <c r="FR31" s="26">
        <f t="shared" si="143"/>
        <v>0</v>
      </c>
      <c r="FS31" s="26">
        <f t="shared" si="144"/>
        <v>0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/>
      <c r="D32" s="135"/>
      <c r="E32" s="134"/>
      <c r="F32" s="134"/>
      <c r="G32" s="149"/>
      <c r="H32" s="136">
        <f t="shared" si="103"/>
      </c>
      <c r="I32" s="137">
        <f t="shared" si="104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107"/>
      </c>
      <c r="AB32" s="21"/>
      <c r="AC32" s="114">
        <f t="shared" si="108"/>
      </c>
      <c r="AD32" s="114">
        <f t="shared" si="109"/>
        <v>0</v>
      </c>
      <c r="AE32" s="115">
        <f ca="1">IF(OR(Z32&lt;&gt;"",AB32&lt;&gt;""),RANK(AD32,AD$11:INDIRECT(AD$7,FALSE)),"")</f>
      </c>
      <c r="AF32" s="116"/>
      <c r="AG32" s="117">
        <f t="shared" si="110"/>
      </c>
      <c r="AH32" s="117">
        <f t="shared" si="111"/>
        <v>0</v>
      </c>
      <c r="AI32" s="118">
        <f ca="1">IF(OR(Z32&lt;&gt;"",AB32&lt;&gt;""),RANK(AH32,AH$11:INDIRECT(AH$7,FALSE)),"")</f>
      </c>
      <c r="AJ32" s="119"/>
      <c r="AK32" s="5"/>
      <c r="AL32" s="113">
        <f t="shared" si="112"/>
      </c>
      <c r="AM32" s="21"/>
      <c r="AN32" s="114">
        <f t="shared" si="113"/>
      </c>
      <c r="AO32" s="114">
        <f t="shared" si="114"/>
        <v>0</v>
      </c>
      <c r="AP32" s="115">
        <f ca="1">IF(OR(AK32&lt;&gt;"",AM32&lt;&gt;""),RANK(AO32,AO$11:INDIRECT(AO$7,FALSE)),"")</f>
      </c>
      <c r="AQ32" s="116"/>
      <c r="AR32" s="117">
        <f t="shared" si="3"/>
      </c>
      <c r="AS32" s="120">
        <f>IF(AND($F$8&lt;3,AR32&lt;&gt;""),HLOOKUP(MATCH(EQ32,EZ32:FA32,0),Discards,1,FALSE),"")</f>
      </c>
      <c r="AT32" s="117">
        <f t="shared" si="4"/>
        <v>0</v>
      </c>
      <c r="AU32" s="118">
        <f ca="1">IF(OR(AK32&lt;&gt;"",AM32&lt;&gt;""),RANK(AT32,AT$11:INDIRECT(AT$7,FALSE)),"")</f>
      </c>
      <c r="AV32" s="119"/>
      <c r="AW32" s="5"/>
      <c r="AX32" s="113">
        <f t="shared" si="95"/>
      </c>
      <c r="AY32" s="21"/>
      <c r="AZ32" s="114">
        <f t="shared" si="115"/>
      </c>
      <c r="BA32" s="114">
        <f t="shared" si="116"/>
        <v>0</v>
      </c>
      <c r="BB32" s="115">
        <f ca="1">IF(OR(AW32&lt;&gt;"",AY32&lt;&gt;""),RANK(BA32,BA$11:INDIRECT(BA$7,FALSE)),"")</f>
      </c>
      <c r="BC32" s="116"/>
      <c r="BD32" s="117">
        <f t="shared" si="6"/>
      </c>
      <c r="BE32" s="120">
        <f>IF(AND($F$8&lt;4,BD32&lt;&gt;""),HLOOKUP(MATCH(ER32,EZ32:FB32,0),Discards,1,FALSE),"")</f>
      </c>
      <c r="BF32" s="117">
        <f t="shared" si="117"/>
        <v>0</v>
      </c>
      <c r="BG32" s="118">
        <f ca="1">IF(OR(AW32&lt;&gt;"",AY32&lt;&gt;""),RANK(BF32,BF$11:INDIRECT(BF$7,FALSE)),"")</f>
      </c>
      <c r="BH32" s="119"/>
      <c r="BI32" s="5"/>
      <c r="BJ32" s="113">
        <f t="shared" si="96"/>
      </c>
      <c r="BK32" s="21"/>
      <c r="BL32" s="114">
        <f t="shared" si="118"/>
      </c>
      <c r="BM32" s="114">
        <f t="shared" si="119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20"/>
        <v>0</v>
      </c>
      <c r="BS32" s="118">
        <f ca="1">IF(OR(BI32&lt;&gt;"",BK32&lt;&gt;""),RANK(BR32,BR$11:INDIRECT(BR$7,FALSE)),"")</f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2"/>
      </c>
      <c r="FA32" s="28">
        <f t="shared" si="23"/>
      </c>
      <c r="FB32" s="28">
        <f t="shared" si="24"/>
      </c>
      <c r="FC32" s="28">
        <f t="shared" si="25"/>
      </c>
      <c r="FD32" s="28">
        <f t="shared" si="26"/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0</v>
      </c>
      <c r="FP32" s="26">
        <f ca="1">IF(FO32&gt;0,SMALL($FO$11:INDIRECT($FO$7,FALSE),A32),0)</f>
        <v>0</v>
      </c>
      <c r="FQ32" s="26">
        <f t="shared" si="142"/>
        <v>0</v>
      </c>
      <c r="FR32" s="26">
        <f t="shared" si="143"/>
        <v>0</v>
      </c>
      <c r="FS32" s="26">
        <f t="shared" si="144"/>
        <v>0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5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2"/>
      </c>
      <c r="FA33" s="28">
        <f t="shared" si="23"/>
      </c>
      <c r="FB33" s="28">
        <f t="shared" si="24"/>
      </c>
      <c r="FC33" s="28">
        <f t="shared" si="25"/>
      </c>
      <c r="FD33" s="28">
        <f t="shared" si="26"/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2"/>
        <v>0</v>
      </c>
      <c r="FR33" s="26">
        <f t="shared" si="143"/>
        <v>0</v>
      </c>
      <c r="FS33" s="26">
        <f t="shared" si="144"/>
        <v>0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t="shared" si="104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07"/>
      </c>
      <c r="AB34" s="21"/>
      <c r="AC34" s="114">
        <f t="shared" si="108"/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t="shared" si="110"/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5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2"/>
      </c>
      <c r="FA34" s="28">
        <f t="shared" si="23"/>
      </c>
      <c r="FB34" s="28">
        <f t="shared" si="24"/>
      </c>
      <c r="FC34" s="28">
        <f t="shared" si="25"/>
      </c>
      <c r="FD34" s="28">
        <f t="shared" si="26"/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2"/>
        <v>0</v>
      </c>
      <c r="FR34" s="26">
        <f t="shared" si="143"/>
        <v>0</v>
      </c>
      <c r="FS34" s="26">
        <f t="shared" si="144"/>
        <v>0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04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7"/>
      </c>
      <c r="AB35" s="20"/>
      <c r="AC35" s="104">
        <f t="shared" si="108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10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2"/>
      </c>
      <c r="FA35" s="28">
        <f t="shared" si="23"/>
      </c>
      <c r="FB35" s="28">
        <f t="shared" si="24"/>
      </c>
      <c r="FC35" s="28">
        <f t="shared" si="25"/>
      </c>
      <c r="FD35" s="28">
        <f t="shared" si="26"/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2"/>
        <v>0</v>
      </c>
      <c r="FR35" s="26">
        <f t="shared" si="143"/>
        <v>0</v>
      </c>
      <c r="FS35" s="26">
        <f t="shared" si="144"/>
        <v>0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2"/>
      </c>
      <c r="FA36" s="28">
        <f t="shared" si="23"/>
      </c>
      <c r="FB36" s="28">
        <f t="shared" si="24"/>
      </c>
      <c r="FC36" s="28">
        <f t="shared" si="25"/>
      </c>
      <c r="FD36" s="28">
        <f t="shared" si="26"/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2"/>
        <v>0</v>
      </c>
      <c r="FR36" s="26">
        <f t="shared" si="143"/>
        <v>0</v>
      </c>
      <c r="FS36" s="26">
        <f t="shared" si="144"/>
        <v>0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</c>
      <c r="FA37" s="28">
        <f t="shared" si="23"/>
      </c>
      <c r="FB37" s="28">
        <f t="shared" si="24"/>
      </c>
      <c r="FC37" s="28">
        <f t="shared" si="25"/>
      </c>
      <c r="FD37" s="28">
        <f t="shared" si="26"/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2"/>
        <v>0</v>
      </c>
      <c r="FR37" s="26">
        <f t="shared" si="143"/>
        <v>0</v>
      </c>
      <c r="FS37" s="26">
        <f t="shared" si="144"/>
        <v>0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</c>
      <c r="FA38" s="28">
        <f t="shared" si="23"/>
      </c>
      <c r="FB38" s="28">
        <f t="shared" si="24"/>
      </c>
      <c r="FC38" s="28">
        <f t="shared" si="25"/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2"/>
        <v>0</v>
      </c>
      <c r="FR38" s="26">
        <f t="shared" si="143"/>
        <v>0</v>
      </c>
      <c r="FS38" s="26">
        <f t="shared" si="144"/>
        <v>0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2"/>
        <v>0</v>
      </c>
      <c r="FR39" s="26">
        <f t="shared" si="143"/>
        <v>0</v>
      </c>
      <c r="FS39" s="26">
        <f t="shared" si="144"/>
        <v>0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2"/>
        <v>0</v>
      </c>
      <c r="FR40" s="26">
        <f t="shared" si="143"/>
        <v>0</v>
      </c>
      <c r="FS40" s="26">
        <f t="shared" si="144"/>
        <v>0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2"/>
        <v>0</v>
      </c>
      <c r="FR41" s="26">
        <f t="shared" si="143"/>
        <v>0</v>
      </c>
      <c r="FS41" s="26">
        <f t="shared" si="144"/>
        <v>0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2"/>
        <v>0</v>
      </c>
      <c r="FR42" s="26">
        <f t="shared" si="143"/>
        <v>0</v>
      </c>
      <c r="FS42" s="26">
        <f t="shared" si="144"/>
        <v>0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2006&amp;R&amp;F</oddHeader>
  </headerFooter>
  <colBreaks count="2" manualBreakCount="2">
    <brk id="48" min="10" max="41" man="1"/>
    <brk id="72" min="10" max="41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0" stopIfTrue="1">
      <formula>(D6=1)</formula>
    </cfRule>
    <cfRule type="expression" priority="2" dxfId="1" stopIfTrue="1">
      <formula>(D6=2)</formula>
    </cfRule>
    <cfRule type="expression" priority="3" dxfId="2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2006-06-13T22:42:51Z</cp:lastPrinted>
  <dcterms:created xsi:type="dcterms:W3CDTF">1996-08-15T17:51:04Z</dcterms:created>
  <dcterms:modified xsi:type="dcterms:W3CDTF">2007-05-15T23:25:35Z</dcterms:modified>
  <cp:category/>
  <cp:version/>
  <cp:contentType/>
  <cp:contentStatus/>
</cp:coreProperties>
</file>